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2"/>
  </bookViews>
  <sheets>
    <sheet name="1分" sheetId="24" r:id="rId1"/>
    <sheet name="3分" sheetId="25" r:id="rId2"/>
    <sheet name="1+2" sheetId="26" r:id="rId3"/>
    <sheet name="12月新增企业" sheetId="19" r:id="rId4"/>
  </sheets>
  <definedNames>
    <definedName name="_xlnm._FilterDatabase" localSheetId="3" hidden="1">'12月新增企业'!$A$6:$AT$10</definedName>
    <definedName name="_xlnm.Print_Titles" localSheetId="3">'12月新增企业'!$2:$6</definedName>
    <definedName name="_xlnm._FilterDatabase" localSheetId="0" hidden="1">'1分'!$A$7:$AC$134</definedName>
    <definedName name="_xlnm.Print_Titles" localSheetId="0">'1分'!$2:$6</definedName>
    <definedName name="_xlnm._FilterDatabase" localSheetId="1" hidden="1">'3分'!$A$7:$AD$213</definedName>
    <definedName name="_xlnm.Print_Titles" localSheetId="1">'3分'!$2:$6</definedName>
    <definedName name="_xlnm._FilterDatabase" localSheetId="2" hidden="1">'1+2'!$A$7:$AC$69</definedName>
    <definedName name="_xlnm.Print_Titles" localSheetId="2">'1+2'!$2:$6</definedName>
  </definedNames>
  <calcPr calcId="144525"/>
</workbook>
</file>

<file path=xl/comments1.xml><?xml version="1.0" encoding="utf-8"?>
<comments xmlns="http://schemas.openxmlformats.org/spreadsheetml/2006/main">
  <authors>
    <author>伍绍福</author>
  </authors>
  <commentList>
    <comment ref="B38" authorId="0">
      <text>
        <r>
          <rPr>
            <b/>
            <sz val="9"/>
            <rFont val="宋体"/>
            <charset val="134"/>
          </rPr>
          <t>伍绍福:</t>
        </r>
        <r>
          <rPr>
            <sz val="9"/>
            <rFont val="宋体"/>
            <charset val="134"/>
          </rPr>
          <t xml:space="preserve">
0608006105019187</t>
        </r>
      </text>
    </comment>
  </commentList>
</comments>
</file>

<file path=xl/comments2.xml><?xml version="1.0" encoding="utf-8"?>
<comments xmlns="http://schemas.openxmlformats.org/spreadsheetml/2006/main">
  <authors>
    <author>伍绍福</author>
  </authors>
  <commentList>
    <comment ref="B50" authorId="0">
      <text>
        <r>
          <rPr>
            <b/>
            <sz val="9"/>
            <rFont val="宋体"/>
            <charset val="134"/>
          </rPr>
          <t>伍绍福:</t>
        </r>
        <r>
          <rPr>
            <sz val="9"/>
            <rFont val="宋体"/>
            <charset val="134"/>
          </rPr>
          <t xml:space="preserve">
0608006105019187</t>
        </r>
      </text>
    </comment>
  </commentList>
</comments>
</file>

<file path=xl/sharedStrings.xml><?xml version="1.0" encoding="utf-8"?>
<sst xmlns="http://schemas.openxmlformats.org/spreadsheetml/2006/main" count="1504" uniqueCount="283">
  <si>
    <t>附件：1</t>
  </si>
  <si>
    <t>2020年全省大工业企业降成本稳预期专项资金12月用电量审核情况</t>
  </si>
  <si>
    <t>一、用电贡献大类</t>
  </si>
  <si>
    <t>序号</t>
  </si>
  <si>
    <t>企业名称</t>
  </si>
  <si>
    <t>所在地区</t>
  </si>
  <si>
    <t>行业</t>
  </si>
  <si>
    <t>变压器容量（KVA）</t>
  </si>
  <si>
    <t>2019年用电量
（万千瓦时）</t>
  </si>
  <si>
    <t>2020年用电量
（万千瓦时）</t>
  </si>
  <si>
    <t>申报
类型
（分/千瓦时）</t>
  </si>
  <si>
    <t>申请资金
（万元）</t>
  </si>
  <si>
    <t>合计</t>
  </si>
  <si>
    <t>1-9月</t>
  </si>
  <si>
    <t>10-12月
月度平均</t>
  </si>
  <si>
    <t>其中10月份</t>
  </si>
  <si>
    <t>其中11月</t>
  </si>
  <si>
    <t>其中12月</t>
  </si>
  <si>
    <t>1-9月小计</t>
  </si>
  <si>
    <t>同比</t>
  </si>
  <si>
    <t>10月电量</t>
  </si>
  <si>
    <t>11月电量</t>
  </si>
  <si>
    <t>12月电量</t>
  </si>
  <si>
    <t>四季度
合计</t>
  </si>
  <si>
    <t>四季度较去年增量</t>
  </si>
  <si>
    <t>华润水泥（金沙）有限公司</t>
  </si>
  <si>
    <t>毕节</t>
  </si>
  <si>
    <t>建材</t>
  </si>
  <si>
    <t>岑巩县华泉铁合金厂</t>
  </si>
  <si>
    <t>凯里</t>
  </si>
  <si>
    <t>铁合金</t>
  </si>
  <si>
    <t>大方永贵建材有限责任公司</t>
  </si>
  <si>
    <t>罗甸县正鑫硅业有限公司</t>
  </si>
  <si>
    <t>都匀</t>
  </si>
  <si>
    <t>工业硅</t>
  </si>
  <si>
    <t>贵州六盘水豪龙水泥有限公司</t>
  </si>
  <si>
    <t>六盘水</t>
  </si>
  <si>
    <t>毕节赛德水泥有限公司</t>
  </si>
  <si>
    <t>贵州纳雍隆庆乌江水泥有限公司</t>
  </si>
  <si>
    <t>贵州省毕节市水泥厂</t>
  </si>
  <si>
    <t>贵州织金西南水泥有限公司</t>
  </si>
  <si>
    <t>贵州威宁西南水泥有限公司</t>
  </si>
  <si>
    <t>贵州黔西西南水泥有限公司</t>
  </si>
  <si>
    <t>普定明达水泥有限公司</t>
  </si>
  <si>
    <t>安顺</t>
  </si>
  <si>
    <t>首钢水城钢铁（集团）有限责任公司</t>
  </si>
  <si>
    <t>钢铁</t>
  </si>
  <si>
    <t>贵州天福化工有限责任公司</t>
  </si>
  <si>
    <t>化工</t>
  </si>
  <si>
    <t>贵州六矿瑞安水泥有限公司</t>
  </si>
  <si>
    <t>贵州开阳三环磨料有限公司</t>
  </si>
  <si>
    <t>贵阳</t>
  </si>
  <si>
    <t>磨料</t>
  </si>
  <si>
    <t>贵州江葛水泥有限责任公司</t>
  </si>
  <si>
    <t>遵义</t>
  </si>
  <si>
    <t>贵州水城瑞安水泥有限公司</t>
  </si>
  <si>
    <t>贵州昊龙胜境建材有限责任公司</t>
  </si>
  <si>
    <t>贵定海螺盘江水泥公司（总降）</t>
  </si>
  <si>
    <t>贵州三都西南水泥有限公司</t>
  </si>
  <si>
    <t>贵州超宇水泥有限责任公司</t>
  </si>
  <si>
    <t>瓮福(集团)有限责任公司</t>
  </si>
  <si>
    <t>贵州惠水西南水泥有限公司</t>
  </si>
  <si>
    <t>贵州中诚水泥有限公司</t>
  </si>
  <si>
    <t>贵州豪龙水泥有限公司</t>
  </si>
  <si>
    <t>遵义兴正业矿业有限公司</t>
  </si>
  <si>
    <t>贵州梵净山金顶水泥有限责任公司</t>
  </si>
  <si>
    <t>铜仁</t>
  </si>
  <si>
    <t>贵州瑞溪水泥发展有限公司</t>
  </si>
  <si>
    <t>贵州茂鑫水泥有限责任公司</t>
  </si>
  <si>
    <t>贵州黄平尖峰水泥有限公司</t>
  </si>
  <si>
    <t>/</t>
  </si>
  <si>
    <t>贵州博宏实业有限责任公司水泥分公司</t>
  </si>
  <si>
    <t>贵州都匀豪龙水泥有限公司</t>
  </si>
  <si>
    <t>贵州宏泰化工有限责任公司</t>
  </si>
  <si>
    <t>麻江明达水泥有限公司</t>
  </si>
  <si>
    <t>贵州新双龙水泥有限公司</t>
  </si>
  <si>
    <t>遵义赛德水泥有限公司</t>
  </si>
  <si>
    <t>黎平县华新建材有限公司</t>
  </si>
  <si>
    <t>中信大锰钦州矿业有限公司兴义分公司</t>
  </si>
  <si>
    <t>兴义</t>
  </si>
  <si>
    <t>贵州森垚水泥有限公司</t>
  </si>
  <si>
    <t>贵州从江明达水泥有限公司</t>
  </si>
  <si>
    <t>播州西南水泥有限公司</t>
  </si>
  <si>
    <t>贵州开磷息烽合成氨有限责任公司</t>
  </si>
  <si>
    <t>贵州开阳化工有限公司</t>
  </si>
  <si>
    <t>贵州西洋实业有限公司</t>
  </si>
  <si>
    <t>贵州芭田生态工程有限公司</t>
  </si>
  <si>
    <t>贵州港安水泥有限责任公司</t>
  </si>
  <si>
    <t>贵州紫云西南水泥有限公司</t>
  </si>
  <si>
    <t>贵州荣盛（集团）建材有限公司</t>
  </si>
  <si>
    <t>贵州德隆水泥有限公司</t>
  </si>
  <si>
    <t>黔西南州发展资源开发有限公司</t>
  </si>
  <si>
    <t>贵州科特林水泥有限公司</t>
  </si>
  <si>
    <t>贵州沿河西南水泥有限公司</t>
  </si>
  <si>
    <t>贵州资兆建材有限公司</t>
  </si>
  <si>
    <t>贵州水晶有机化工(集团）有限公司</t>
  </si>
  <si>
    <t>贵州金久水泥有限公司</t>
  </si>
  <si>
    <t>贵州麟山水泥有限责任公司</t>
  </si>
  <si>
    <t>龙里红狮水泥有限公司</t>
  </si>
  <si>
    <t>瓮安县玉山水泥(厂)有限公司</t>
  </si>
  <si>
    <t>贵州福泉西南水泥有限公司</t>
  </si>
  <si>
    <t>遵义恒聚水泥有限公司</t>
  </si>
  <si>
    <t>黔西南泰龙集团步步升冶炼有限公司</t>
  </si>
  <si>
    <t>贵州省岑巩县天源冶炼有限责任公司</t>
  </si>
  <si>
    <t>贵州玉屏有色冶金集团三湘硅业公司</t>
  </si>
  <si>
    <t>独山金孟锰业有限公司</t>
  </si>
  <si>
    <t>贵州军鑫矿业有限公司</t>
  </si>
  <si>
    <t>贵州明峰工业废渣综合回收再利用有限公司</t>
  </si>
  <si>
    <t>遵义铝业股份有限公司</t>
  </si>
  <si>
    <t>电解铝</t>
  </si>
  <si>
    <t>贵州红星发展大龙锰业有限责任公司</t>
  </si>
  <si>
    <t>电解锰</t>
  </si>
  <si>
    <t>贵州能矿锰业集团有限公司</t>
  </si>
  <si>
    <t>贵州炫峰磨料有限公司</t>
  </si>
  <si>
    <t>贵州清镇银峰磨料有限公司</t>
  </si>
  <si>
    <t>都匀经济开发区浩森玻璃制品有限公司</t>
  </si>
  <si>
    <t>贵州恒鑫集团有限公司</t>
  </si>
  <si>
    <t>贞丰县贵耀材料科技有限公司</t>
  </si>
  <si>
    <t>贵州皇冠新型建材有限公司</t>
  </si>
  <si>
    <t>贵州奇峰工贸有限责任公司</t>
  </si>
  <si>
    <t>贵州广铝氧化铝有限公司</t>
  </si>
  <si>
    <t>氧化铝</t>
  </si>
  <si>
    <t>中国铝业股份有限公司贵州分公司</t>
  </si>
  <si>
    <t>城北</t>
  </si>
  <si>
    <t>清镇</t>
  </si>
  <si>
    <t>贵州鲁阳节能材料有限公司</t>
  </si>
  <si>
    <t>贵定县恒伟玻璃制品有限公司</t>
  </si>
  <si>
    <t>贵州金田新材料科技有限公司</t>
  </si>
  <si>
    <t>中节能（贵州）建筑能源有限公司</t>
  </si>
  <si>
    <t>贵州鑫晟煤化工有限公司</t>
  </si>
  <si>
    <t>毕节明钧玻璃股份有限公司</t>
  </si>
  <si>
    <t>贵州中铝铝业有限公司</t>
  </si>
  <si>
    <t>贵州恒力源林业科技有限公司公司</t>
  </si>
  <si>
    <t>贵州钢绳股份有限公司</t>
  </si>
  <si>
    <t>凯里市鑫泰熔料公司</t>
  </si>
  <si>
    <t>仁怀市建台水泥厂</t>
  </si>
  <si>
    <t>贵州赤天化桐梓化工有限公司</t>
  </si>
  <si>
    <t xml:space="preserve">40000
</t>
  </si>
  <si>
    <t>贵州华锦铝业有限公司</t>
  </si>
  <si>
    <t>金正大诺泰尔化学有限公司</t>
  </si>
  <si>
    <t>赫章县黔沪水泥有限责任公司</t>
  </si>
  <si>
    <t>贵州长顺宏安水泥有限责任公司</t>
  </si>
  <si>
    <t>遵义县铁厂创业刚玉有限责任公司</t>
  </si>
  <si>
    <t>贵州银星新材料科技有限公司</t>
  </si>
  <si>
    <t>华润水泥（安顺）有限公司</t>
  </si>
  <si>
    <t>通润冶金（贵州）有限公司</t>
  </si>
  <si>
    <t>遵义市聚源建材有限公司</t>
  </si>
  <si>
    <t>贵州源锦水泥有限公司</t>
  </si>
  <si>
    <t>贵州省清镇市绿洲陶瓷有限公司</t>
  </si>
  <si>
    <t>贵州省华兴瓷业有限公司</t>
  </si>
  <si>
    <t>习水赛德水泥有限公司</t>
  </si>
  <si>
    <t>西部水泥有限公司</t>
  </si>
  <si>
    <t>贵州遵钛（集团）有限责任公司</t>
  </si>
  <si>
    <t>贵州拓兴工贸有限公司</t>
  </si>
  <si>
    <t>燚正丰金属制品有限公司</t>
  </si>
  <si>
    <t>贵州锦屏和泰水泥有限公司</t>
  </si>
  <si>
    <t>兴义市昊威（集团）森乾冶炼有限公司</t>
  </si>
  <si>
    <t>黔西南州</t>
  </si>
  <si>
    <t>兴义市昊威（集团）昌威冶炼有限公司</t>
  </si>
  <si>
    <t>贵州弘聚铁合金有限公司</t>
  </si>
  <si>
    <t>兴义市昊威（集团）昌威冶炼有限公司郑屯分公司</t>
  </si>
  <si>
    <t>贵州启旺矿业有限公司（原宏发厂地址）</t>
  </si>
  <si>
    <t>贵州顶效开发区北辰特耐有限公司</t>
  </si>
  <si>
    <t>华新贵州顶效特种水泥有限公司</t>
  </si>
  <si>
    <t>贵阳长乐钢铁有限公司</t>
  </si>
  <si>
    <t>国家电投贵州金元绥阳产业有限公司</t>
  </si>
  <si>
    <t>瓮安县龙马磷业有限公司</t>
  </si>
  <si>
    <t>遵义天磁锰业有限责任公司</t>
  </si>
  <si>
    <t>黔西南泰龙（集团）中联冶炼有限公司</t>
  </si>
  <si>
    <t>雅宝研磨材（贵州）有限公司</t>
  </si>
  <si>
    <t>贵州省和兴金属制品有限公司</t>
  </si>
  <si>
    <t>贵州兴仁登高新材料有限公司</t>
  </si>
  <si>
    <t>思南西南水泥厂</t>
  </si>
  <si>
    <t>小计</t>
  </si>
  <si>
    <t>二、困难类</t>
  </si>
  <si>
    <t>较去年四季度同比</t>
  </si>
  <si>
    <t>贵州省安顺铝业有限公司</t>
  </si>
  <si>
    <t>1+2</t>
  </si>
  <si>
    <t>黔西县黔希煤化工投资有限责任公司</t>
  </si>
  <si>
    <t>贵州毕节江天水泥有限公司</t>
  </si>
  <si>
    <t>贵州宏泰钡业有限责任公司</t>
  </si>
  <si>
    <t>贵州红星发展股份有限公司</t>
  </si>
  <si>
    <t>贵州省六盘水双元铝业有限责任公司</t>
  </si>
  <si>
    <t>遵义福鑫特殊钢装备制造有限公司</t>
  </si>
  <si>
    <t>铜仁海螺盘江水泥有限责任公司</t>
  </si>
  <si>
    <t>凯里闽源锰业有限公司</t>
  </si>
  <si>
    <t>补增量资料</t>
  </si>
  <si>
    <t>贵州凯里瑞安建材有限公司</t>
  </si>
  <si>
    <t>东立水泥厂</t>
  </si>
  <si>
    <t>贵州黔桂三合水泥有限责任公司</t>
  </si>
  <si>
    <t>贵州胜威福全化工有限公司</t>
  </si>
  <si>
    <t>遵义海螺盘江水泥有限责任公司</t>
  </si>
  <si>
    <t>贵州开阳紫江水泥有限公司</t>
  </si>
  <si>
    <t>贵阳闽达钢铁有限公司</t>
  </si>
  <si>
    <t>首钢贵阳特殊钢有限责任公司</t>
  </si>
  <si>
    <t>贵州开磷集团矿肥有限责任公司</t>
  </si>
  <si>
    <t>贵州川恒化工股份有限公司</t>
  </si>
  <si>
    <t xml:space="preserve"> 贵州开阳川东化工有限公司</t>
  </si>
  <si>
    <t xml:space="preserve"> 贵州青利天盟化工有限公司</t>
  </si>
  <si>
    <t>贵州省瓮安县瓮福黄磷有限公司</t>
  </si>
  <si>
    <t>贵州福泉川东化工有限公司</t>
  </si>
  <si>
    <t>台泥（安顺）水泥有限公司</t>
  </si>
  <si>
    <t>贵州晴隆盘江水泥有限责任公司</t>
  </si>
  <si>
    <t>贵州佛顶山水泥有限公司</t>
  </si>
  <si>
    <t>贵阳海螺盘江水泥有限责任公司</t>
  </si>
  <si>
    <t>黔西南州泰龙集团闽龙金属冶炼公司</t>
  </si>
  <si>
    <t>贵州省鼎湘冶金炉料有限公司</t>
  </si>
  <si>
    <t>贵州玉屏有色冶金集团宏森工贸公司</t>
  </si>
  <si>
    <t>贵州大龙星鑫冶炼有限公司</t>
  </si>
  <si>
    <t>万山特区斯普铁合金有限责任公司</t>
  </si>
  <si>
    <t>贵州中水西南硅业有限公司</t>
  </si>
  <si>
    <t>贵州华仁新材料有限公司</t>
  </si>
  <si>
    <t>贵州金瑞新材料有限责任公司</t>
  </si>
  <si>
    <t>贵州铜仁和诚锰业有限公司</t>
  </si>
  <si>
    <t>松桃三和锰业集团鑫旺有限责任公司</t>
  </si>
  <si>
    <t>贵州省铜仁市武陵冶化厂</t>
  </si>
  <si>
    <t>贵州泰富实业有限公司</t>
  </si>
  <si>
    <t>贵州清镇金山磨料有限公司</t>
  </si>
  <si>
    <t>贵州三山研磨有限公司</t>
  </si>
  <si>
    <t>贵州建涛木业科技有限公司</t>
  </si>
  <si>
    <t>贵州安达科技能源股份有限公司</t>
  </si>
  <si>
    <t>贵州路发实业有限公司</t>
  </si>
  <si>
    <t>贵州福美林陶瓷有限公司</t>
  </si>
  <si>
    <t>贵州轮胎股份有限公司</t>
  </si>
  <si>
    <t>瓮福化工科技有限公司</t>
  </si>
  <si>
    <t>贵州其亚铝业有限公司</t>
  </si>
  <si>
    <t>贵州重力科技环保有限公司</t>
  </si>
  <si>
    <t>中伟新材料股份有限公司</t>
  </si>
  <si>
    <t>贵州武陵锰业有限公司</t>
  </si>
  <si>
    <t>凯里市凯荣玻璃有限公司</t>
  </si>
  <si>
    <t>道真仡佬族苗族自治县宏业水泥有限责任公司</t>
  </si>
  <si>
    <t>贵州宏宇金属电源科技有限公司</t>
  </si>
  <si>
    <t>贵州聚鑫钢铁（集团）有限公司</t>
  </si>
  <si>
    <t>贵州兴仁登高新材料有限公司（二厂）</t>
  </si>
  <si>
    <t>黔西南泰龙（集团）中联铁合金有限公司</t>
  </si>
  <si>
    <t>贵州黔桂金州建材有限公司</t>
  </si>
  <si>
    <t>贵州欣兴锰业有限责任公司</t>
  </si>
  <si>
    <t>贵州兴义西南水泥有限公司</t>
  </si>
  <si>
    <t>安顺市宏盛化工有限公司</t>
  </si>
  <si>
    <t>贵州省麻江景晟化工有限公司</t>
  </si>
  <si>
    <t>贵州赤天化新能源有限责任公司</t>
  </si>
  <si>
    <t>贵阳开磷化肥有限公司</t>
  </si>
  <si>
    <t>贵州省松桃高力水泥实业有限公司</t>
  </si>
  <si>
    <t>贵州龙威矿业股份有限公司</t>
  </si>
  <si>
    <t>贵州金润能源投资管理有限公司</t>
  </si>
  <si>
    <t>镇远县顺发铁合金有限公司</t>
  </si>
  <si>
    <t>遵义天磁锰业(集团)亿方有限公司</t>
  </si>
  <si>
    <t>贵州松桃金瑞锰业有限责任公司</t>
  </si>
  <si>
    <t>松桃三和锰业集团有限责任公司</t>
  </si>
  <si>
    <t>贵州达众第七砂轮有限责任公司</t>
  </si>
  <si>
    <t>贵州欧玛陶瓷有限责任公司</t>
  </si>
  <si>
    <t>贵州宇新硅材料发展有限公司</t>
  </si>
  <si>
    <t>遵义长岭特殊钢有限公司</t>
  </si>
  <si>
    <t>贵州遵义金山磨料有限公司</t>
  </si>
  <si>
    <t>贵州阳光万峰实业开发有限公司</t>
  </si>
  <si>
    <t>三、增量类</t>
  </si>
  <si>
    <t>增量类</t>
  </si>
  <si>
    <t>附件：2</t>
  </si>
  <si>
    <t>2020年全省大工业企业降成本稳预期专项资金12月补报企业用电量审核情况</t>
  </si>
  <si>
    <t>2019年用电量（万千瓦时）</t>
  </si>
  <si>
    <t>2020年用电量（万千瓦时）</t>
  </si>
  <si>
    <t>10月申请资金
（万元）</t>
  </si>
  <si>
    <t>11月申请资金
（万元）</t>
  </si>
  <si>
    <t>12月申请资金
（万元）</t>
  </si>
  <si>
    <t>10-12月</t>
  </si>
  <si>
    <t>10月份</t>
  </si>
  <si>
    <t>11月份</t>
  </si>
  <si>
    <t>12月份</t>
  </si>
  <si>
    <t>月度平均</t>
  </si>
  <si>
    <t>电量</t>
  </si>
  <si>
    <t>国家电投集团贵州遵义产业发展有限公司</t>
  </si>
  <si>
    <t>遵义市</t>
  </si>
  <si>
    <t>贵州正合可来金科技有限责任公司</t>
  </si>
  <si>
    <t>二、增量类</t>
  </si>
  <si>
    <t>贵州省诺亚精工制造有限公司</t>
  </si>
  <si>
    <t>贵阳市</t>
  </si>
  <si>
    <t>贵州格瑞特新材料有限公司</t>
  </si>
  <si>
    <t>铜仁市</t>
  </si>
  <si>
    <t>三、新投产类</t>
  </si>
  <si>
    <t>贵州水钢同鑫晟金属制品有限公司</t>
  </si>
  <si>
    <t>六盘水市</t>
  </si>
  <si>
    <t>贵州金兴实业投资有限公司</t>
  </si>
  <si>
    <t>黔南州</t>
  </si>
</sst>
</file>

<file path=xl/styles.xml><?xml version="1.0" encoding="utf-8"?>
<styleSheet xmlns="http://schemas.openxmlformats.org/spreadsheetml/2006/main">
  <numFmts count="9">
    <numFmt numFmtId="176" formatCode="0_ "/>
    <numFmt numFmtId="177" formatCode="_ * #,##0_ ;_ * \-#,##0_ ;_ * &quot;-&quot;??_ ;_ @_ "/>
    <numFmt numFmtId="178" formatCode="_-[$€-2]* #,##0.00_-;\-[$€-2]* #,##0.00_-;_-[$€-2]* &quot;-&quot;??_-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.00_ "/>
    <numFmt numFmtId="180" formatCode="#,##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70C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2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17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178" fontId="12" fillId="0" borderId="0"/>
    <xf numFmtId="0" fontId="12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left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 wrapText="1" indent="1"/>
    </xf>
    <xf numFmtId="176" fontId="7" fillId="0" borderId="5" xfId="0" applyNumberFormat="1" applyFont="1" applyFill="1" applyBorder="1" applyAlignment="1">
      <alignment horizontal="right" vertical="center" wrapText="1" indent="1"/>
    </xf>
    <xf numFmtId="176" fontId="1" fillId="0" borderId="5" xfId="0" applyNumberFormat="1" applyFont="1" applyFill="1" applyBorder="1" applyAlignment="1">
      <alignment horizontal="right" vertical="center" wrapText="1" indent="1"/>
    </xf>
    <xf numFmtId="176" fontId="8" fillId="0" borderId="5" xfId="0" applyNumberFormat="1" applyFont="1" applyFill="1" applyBorder="1" applyAlignment="1">
      <alignment horizontal="right" vertical="center" wrapText="1" inden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right" vertical="center" wrapText="1" indent="1"/>
    </xf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right" vertical="center" wrapText="1" indent="1"/>
    </xf>
    <xf numFmtId="176" fontId="1" fillId="0" borderId="5" xfId="11" applyNumberFormat="1" applyFont="1" applyFill="1" applyBorder="1" applyAlignment="1">
      <alignment horizontal="right" vertical="center" indent="1"/>
    </xf>
    <xf numFmtId="176" fontId="6" fillId="0" borderId="5" xfId="11" applyNumberFormat="1" applyFont="1" applyFill="1" applyBorder="1" applyAlignment="1">
      <alignment horizontal="right" vertical="center" wrapText="1" inden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>
      <alignment horizontal="right" vertical="center" wrapText="1" indent="1"/>
    </xf>
    <xf numFmtId="179" fontId="1" fillId="0" borderId="5" xfId="0" applyNumberFormat="1" applyFont="1" applyFill="1" applyBorder="1" applyAlignment="1">
      <alignment horizontal="right" vertical="center" wrapText="1" indent="1"/>
    </xf>
    <xf numFmtId="179" fontId="7" fillId="0" borderId="5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 wrapText="1" inden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 wrapText="1" indent="1"/>
    </xf>
    <xf numFmtId="176" fontId="1" fillId="0" borderId="11" xfId="0" applyNumberFormat="1" applyFont="1" applyFill="1" applyBorder="1" applyAlignment="1">
      <alignment horizontal="right" vertical="center" wrapText="1" indent="1"/>
    </xf>
    <xf numFmtId="176" fontId="1" fillId="0" borderId="5" xfId="0" applyNumberFormat="1" applyFont="1" applyFill="1" applyBorder="1" applyAlignment="1">
      <alignment horizontal="right" vertical="center" indent="1"/>
    </xf>
    <xf numFmtId="0" fontId="5" fillId="0" borderId="5" xfId="0" applyFont="1" applyFill="1" applyBorder="1" applyAlignment="1">
      <alignment horizontal="center" vertical="center" wrapText="1"/>
    </xf>
    <xf numFmtId="176" fontId="8" fillId="0" borderId="5" xfId="11" applyNumberFormat="1" applyFont="1" applyFill="1" applyBorder="1" applyAlignment="1">
      <alignment horizontal="right" vertical="center" indent="1"/>
    </xf>
    <xf numFmtId="179" fontId="8" fillId="0" borderId="5" xfId="11" applyNumberFormat="1" applyFont="1" applyFill="1" applyBorder="1" applyAlignment="1">
      <alignment horizontal="right" vertical="center" inden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11" xfId="11" applyNumberFormat="1" applyFont="1" applyFill="1" applyBorder="1" applyAlignment="1">
      <alignment horizontal="right" vertical="center" indent="1"/>
    </xf>
    <xf numFmtId="176" fontId="1" fillId="0" borderId="7" xfId="11" applyNumberFormat="1" applyFont="1" applyFill="1" applyBorder="1" applyAlignment="1">
      <alignment horizontal="right" vertical="center" indent="1"/>
    </xf>
    <xf numFmtId="176" fontId="1" fillId="2" borderId="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9" fontId="1" fillId="0" borderId="5" xfId="11" applyNumberFormat="1" applyFont="1" applyFill="1" applyBorder="1" applyAlignment="1">
      <alignment horizontal="right" vertical="center" indent="1"/>
    </xf>
    <xf numFmtId="179" fontId="7" fillId="0" borderId="5" xfId="0" applyNumberFormat="1" applyFont="1" applyFill="1" applyBorder="1" applyAlignment="1">
      <alignment horizontal="center" vertical="center" wrapText="1"/>
    </xf>
    <xf numFmtId="176" fontId="1" fillId="0" borderId="11" xfId="11" applyNumberFormat="1" applyFont="1" applyFill="1" applyBorder="1" applyAlignment="1">
      <alignment horizontal="right" vertical="center" inden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176" fontId="8" fillId="0" borderId="7" xfId="11" applyNumberFormat="1" applyFont="1" applyFill="1" applyBorder="1" applyAlignment="1">
      <alignment horizontal="right" vertical="center" indent="1"/>
    </xf>
    <xf numFmtId="177" fontId="1" fillId="0" borderId="5" xfId="11" applyNumberFormat="1" applyFont="1" applyFill="1" applyBorder="1" applyAlignment="1">
      <alignment horizontal="right" vertical="center" indent="1"/>
    </xf>
    <xf numFmtId="180" fontId="1" fillId="0" borderId="5" xfId="11" applyNumberFormat="1" applyFont="1" applyFill="1" applyBorder="1" applyAlignment="1">
      <alignment horizontal="right" vertical="center" indent="1"/>
    </xf>
    <xf numFmtId="176" fontId="1" fillId="0" borderId="0" xfId="0" applyNumberFormat="1" applyFont="1" applyFill="1" applyAlignment="1">
      <alignment horizontal="right" vertical="center" wrapText="1" indent="1"/>
    </xf>
    <xf numFmtId="176" fontId="6" fillId="0" borderId="7" xfId="0" applyNumberFormat="1" applyFont="1" applyFill="1" applyBorder="1" applyAlignment="1">
      <alignment horizontal="right" vertical="center" wrapText="1" indent="1"/>
    </xf>
    <xf numFmtId="4" fontId="1" fillId="0" borderId="5" xfId="11" applyNumberFormat="1" applyFont="1" applyFill="1" applyBorder="1" applyAlignment="1">
      <alignment horizontal="right" vertical="center" inden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 indent="1"/>
    </xf>
    <xf numFmtId="176" fontId="1" fillId="0" borderId="1" xfId="0" applyNumberFormat="1" applyFont="1" applyFill="1" applyBorder="1" applyAlignment="1">
      <alignment horizontal="right" vertical="center" wrapText="1" indent="1"/>
    </xf>
    <xf numFmtId="176" fontId="1" fillId="4" borderId="5" xfId="0" applyNumberFormat="1" applyFont="1" applyFill="1" applyBorder="1" applyAlignment="1">
      <alignment horizontal="left" vertical="center" wrapText="1"/>
    </xf>
    <xf numFmtId="176" fontId="1" fillId="3" borderId="5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left" vertical="center" wrapText="1"/>
    </xf>
    <xf numFmtId="176" fontId="7" fillId="0" borderId="11" xfId="0" applyNumberFormat="1" applyFont="1" applyFill="1" applyBorder="1" applyAlignment="1">
      <alignment horizontal="right" vertical="center" wrapText="1" indent="1"/>
    </xf>
    <xf numFmtId="176" fontId="1" fillId="0" borderId="1" xfId="11" applyNumberFormat="1" applyFont="1" applyFill="1" applyBorder="1" applyAlignment="1">
      <alignment horizontal="right" vertical="center" indent="1"/>
    </xf>
    <xf numFmtId="0" fontId="1" fillId="0" borderId="5" xfId="11" applyNumberFormat="1" applyFont="1" applyFill="1" applyBorder="1" applyAlignment="1">
      <alignment horizontal="right" vertical="center" indent="1"/>
    </xf>
    <xf numFmtId="176" fontId="6" fillId="0" borderId="11" xfId="0" applyNumberFormat="1" applyFont="1" applyFill="1" applyBorder="1" applyAlignment="1">
      <alignment horizontal="right" vertical="center" wrapText="1" indent="1"/>
    </xf>
    <xf numFmtId="0" fontId="8" fillId="0" borderId="5" xfId="0" applyFont="1" applyFill="1" applyBorder="1" applyAlignment="1">
      <alignment horizontal="center" vertical="center" wrapText="1"/>
    </xf>
    <xf numFmtId="176" fontId="1" fillId="0" borderId="5" xfId="11" applyNumberFormat="1" applyFont="1" applyFill="1" applyBorder="1" applyAlignment="1" applyProtection="1">
      <alignment horizontal="right" vertical="center" indent="1"/>
    </xf>
    <xf numFmtId="176" fontId="8" fillId="0" borderId="5" xfId="11" applyNumberFormat="1" applyFont="1" applyFill="1" applyBorder="1" applyAlignment="1" applyProtection="1">
      <alignment horizontal="right" vertical="center" indent="1"/>
    </xf>
    <xf numFmtId="0" fontId="11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0 2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80"/>
  <sheetViews>
    <sheetView zoomScale="70" zoomScaleNormal="70" workbookViewId="0">
      <pane ySplit="6" topLeftCell="A113" activePane="bottomLeft" state="frozen"/>
      <selection/>
      <selection pane="bottomLeft" activeCell="X134" sqref="X134"/>
    </sheetView>
  </sheetViews>
  <sheetFormatPr defaultColWidth="9" defaultRowHeight="13.5"/>
  <cols>
    <col min="1" max="1" width="6.25" style="55" customWidth="1"/>
    <col min="2" max="2" width="33.7166666666667" style="56" customWidth="1"/>
    <col min="3" max="3" width="10.475" style="5" customWidth="1"/>
    <col min="4" max="4" width="10" style="5" customWidth="1"/>
    <col min="5" max="5" width="11.5916666666667" style="5" customWidth="1"/>
    <col min="6" max="6" width="13.6666666666667" style="5" hidden="1" customWidth="1"/>
    <col min="7" max="7" width="13.65" style="5" hidden="1" customWidth="1"/>
    <col min="8" max="10" width="11.4416666666667" style="5" hidden="1" customWidth="1"/>
    <col min="11" max="11" width="13.85" style="5" hidden="1" customWidth="1"/>
    <col min="12" max="12" width="16.1916666666667" style="5" hidden="1" customWidth="1"/>
    <col min="13" max="15" width="11.4416666666667" style="49" hidden="1" customWidth="1"/>
    <col min="16" max="16" width="10.6333333333333" style="49" hidden="1" customWidth="1"/>
    <col min="17" max="17" width="15" style="49" hidden="1" customWidth="1"/>
    <col min="18" max="18" width="10.6333333333333" style="49" hidden="1" customWidth="1"/>
    <col min="19" max="19" width="12.2583333333333" style="49" customWidth="1"/>
    <col min="20" max="20" width="10.6333333333333" style="49" customWidth="1"/>
    <col min="21" max="22" width="10.6333333333333" style="49" hidden="1" customWidth="1"/>
    <col min="23" max="23" width="10.6333333333333" style="49" customWidth="1"/>
    <col min="24" max="24" width="12.4083333333333" style="49" customWidth="1"/>
    <col min="25" max="25" width="9.05" style="5" hidden="1" customWidth="1"/>
    <col min="26" max="26" width="13.5916666666667" style="5" hidden="1" customWidth="1"/>
    <col min="27" max="27" width="30.95" style="5" customWidth="1"/>
    <col min="28" max="28" width="9" style="8"/>
    <col min="29" max="29" width="15.55" style="8" customWidth="1"/>
    <col min="30" max="16384" width="9" style="8"/>
  </cols>
  <sheetData>
    <row r="1" spans="1:1">
      <c r="A1" s="57" t="s">
        <v>0</v>
      </c>
    </row>
    <row r="2" ht="59" customHeight="1" spans="1:26">
      <c r="A2" s="58" t="s">
        <v>1</v>
      </c>
      <c r="B2" s="5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ht="20" customHeight="1" spans="1:26">
      <c r="A3" s="58"/>
      <c r="B3" s="59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customFormat="1" ht="20" customHeight="1" spans="1:27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"/>
    </row>
    <row r="5" s="50" customFormat="1" ht="49" customHeight="1" spans="1:27">
      <c r="A5" s="61" t="s">
        <v>3</v>
      </c>
      <c r="B5" s="61" t="s">
        <v>4</v>
      </c>
      <c r="C5" s="61" t="s">
        <v>5</v>
      </c>
      <c r="D5" s="61" t="s">
        <v>6</v>
      </c>
      <c r="E5" s="61" t="s">
        <v>7</v>
      </c>
      <c r="F5" s="62" t="s">
        <v>8</v>
      </c>
      <c r="G5" s="62"/>
      <c r="H5" s="62"/>
      <c r="I5" s="62"/>
      <c r="J5" s="62"/>
      <c r="K5" s="62"/>
      <c r="L5" s="62"/>
      <c r="M5" s="62" t="s">
        <v>9</v>
      </c>
      <c r="N5" s="62"/>
      <c r="O5" s="62"/>
      <c r="P5" s="62"/>
      <c r="Q5" s="62"/>
      <c r="R5" s="62"/>
      <c r="S5" s="62"/>
      <c r="T5" s="62"/>
      <c r="U5" s="62"/>
      <c r="V5" s="62"/>
      <c r="W5" s="81" t="s">
        <v>10</v>
      </c>
      <c r="X5" s="62" t="s">
        <v>11</v>
      </c>
      <c r="Y5" s="81" t="s">
        <v>10</v>
      </c>
      <c r="Z5" s="62" t="s">
        <v>11</v>
      </c>
      <c r="AA5" s="49"/>
    </row>
    <row r="6" s="50" customFormat="1" ht="32" customHeight="1" spans="1:27">
      <c r="A6" s="63"/>
      <c r="B6" s="63"/>
      <c r="C6" s="63"/>
      <c r="D6" s="63"/>
      <c r="E6" s="63"/>
      <c r="F6" s="64" t="s">
        <v>12</v>
      </c>
      <c r="G6" s="64" t="s">
        <v>13</v>
      </c>
      <c r="H6" s="62" t="s">
        <v>14</v>
      </c>
      <c r="I6" s="64"/>
      <c r="J6" s="64" t="s">
        <v>15</v>
      </c>
      <c r="K6" s="64" t="s">
        <v>16</v>
      </c>
      <c r="L6" s="64" t="s">
        <v>17</v>
      </c>
      <c r="M6" s="74" t="s">
        <v>18</v>
      </c>
      <c r="N6" s="74" t="s">
        <v>19</v>
      </c>
      <c r="O6" s="74" t="s">
        <v>20</v>
      </c>
      <c r="P6" s="74" t="s">
        <v>19</v>
      </c>
      <c r="Q6" s="74" t="s">
        <v>21</v>
      </c>
      <c r="R6" s="74" t="s">
        <v>19</v>
      </c>
      <c r="S6" s="74" t="s">
        <v>22</v>
      </c>
      <c r="T6" s="74" t="s">
        <v>19</v>
      </c>
      <c r="U6" s="74" t="s">
        <v>23</v>
      </c>
      <c r="V6" s="74" t="s">
        <v>24</v>
      </c>
      <c r="W6" s="82"/>
      <c r="X6" s="62"/>
      <c r="Y6" s="82"/>
      <c r="Z6" s="62"/>
      <c r="AA6" s="49"/>
    </row>
    <row r="7" s="50" customFormat="1" ht="32" hidden="1" customHeight="1" spans="1:27">
      <c r="A7" s="65" t="s">
        <v>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49"/>
    </row>
    <row r="8" ht="21.35" customHeight="1" spans="1:26">
      <c r="A8" s="66">
        <v>1</v>
      </c>
      <c r="B8" s="67" t="s">
        <v>25</v>
      </c>
      <c r="C8" s="66" t="s">
        <v>26</v>
      </c>
      <c r="D8" s="66" t="s">
        <v>27</v>
      </c>
      <c r="E8" s="24">
        <v>31500</v>
      </c>
      <c r="F8" s="26">
        <v>9729.06</v>
      </c>
      <c r="G8" s="26">
        <v>6865.32</v>
      </c>
      <c r="H8" s="26">
        <v>2863.74</v>
      </c>
      <c r="I8" s="26">
        <v>954.58</v>
      </c>
      <c r="J8" s="26">
        <v>858.165</v>
      </c>
      <c r="K8" s="42">
        <v>957.385</v>
      </c>
      <c r="L8" s="42">
        <v>1048.19</v>
      </c>
      <c r="M8" s="26">
        <v>6541.546</v>
      </c>
      <c r="N8" s="43">
        <f t="shared" ref="N8:N70" si="0">(M8-G8)/G8*100</f>
        <v>-4.71608024097929</v>
      </c>
      <c r="O8" s="26">
        <v>542.8225</v>
      </c>
      <c r="P8" s="42">
        <f t="shared" ref="P8:P70" si="1">(O8-J8)/J8*100</f>
        <v>-36.7461385630968</v>
      </c>
      <c r="Q8" s="42">
        <v>990.7535</v>
      </c>
      <c r="R8" s="42">
        <f t="shared" ref="R8:R37" si="2">(Q8-K8)/K8*100</f>
        <v>3.48537944505085</v>
      </c>
      <c r="S8" s="42">
        <v>871.9975</v>
      </c>
      <c r="T8" s="42">
        <f t="shared" ref="T8:T37" si="3">(S8-L8)/L8*100</f>
        <v>-16.8092139783818</v>
      </c>
      <c r="U8" s="42">
        <f t="shared" ref="U8:U39" si="4">S8+Q8+O8</f>
        <v>2405.5735</v>
      </c>
      <c r="V8" s="42"/>
      <c r="W8" s="42">
        <v>1</v>
      </c>
      <c r="X8" s="83">
        <f t="shared" ref="X8:X39" si="5">S8*0.01</f>
        <v>8.719975</v>
      </c>
      <c r="Y8" s="24">
        <v>1</v>
      </c>
      <c r="Z8" s="46">
        <f t="shared" ref="Z8:Z70" si="6">Q8*0.01</f>
        <v>9.907535</v>
      </c>
    </row>
    <row r="9" ht="21.35" customHeight="1" spans="1:26">
      <c r="A9" s="66">
        <v>2</v>
      </c>
      <c r="B9" s="67" t="s">
        <v>28</v>
      </c>
      <c r="C9" s="66" t="s">
        <v>29</v>
      </c>
      <c r="D9" s="66" t="s">
        <v>30</v>
      </c>
      <c r="E9" s="24">
        <v>13415</v>
      </c>
      <c r="F9" s="26">
        <v>3639.216</v>
      </c>
      <c r="G9" s="26">
        <v>2546.936</v>
      </c>
      <c r="H9" s="26">
        <v>1092.28</v>
      </c>
      <c r="I9" s="26">
        <v>363</v>
      </c>
      <c r="J9" s="26">
        <v>909.776</v>
      </c>
      <c r="K9" s="26">
        <v>1</v>
      </c>
      <c r="L9" s="26">
        <v>181</v>
      </c>
      <c r="M9" s="26">
        <v>3114.216</v>
      </c>
      <c r="N9" s="26">
        <f t="shared" si="0"/>
        <v>22.2730370924122</v>
      </c>
      <c r="O9" s="26">
        <v>10.136</v>
      </c>
      <c r="P9" s="26">
        <f t="shared" si="1"/>
        <v>-98.8858796011326</v>
      </c>
      <c r="Q9" s="26">
        <v>57</v>
      </c>
      <c r="R9" s="26">
        <f t="shared" si="2"/>
        <v>5600</v>
      </c>
      <c r="S9" s="26">
        <v>130</v>
      </c>
      <c r="T9" s="26">
        <f t="shared" si="3"/>
        <v>-28.1767955801105</v>
      </c>
      <c r="U9" s="26">
        <f t="shared" si="4"/>
        <v>197.136</v>
      </c>
      <c r="V9" s="26"/>
      <c r="W9" s="42">
        <v>1</v>
      </c>
      <c r="X9" s="83">
        <f t="shared" si="5"/>
        <v>1.3</v>
      </c>
      <c r="Y9" s="24">
        <v>1</v>
      </c>
      <c r="Z9" s="46">
        <f t="shared" si="6"/>
        <v>0.57</v>
      </c>
    </row>
    <row r="10" ht="21.35" customHeight="1" spans="1:26">
      <c r="A10" s="66">
        <v>3</v>
      </c>
      <c r="B10" s="67" t="s">
        <v>31</v>
      </c>
      <c r="C10" s="66" t="s">
        <v>26</v>
      </c>
      <c r="D10" s="66" t="s">
        <v>27</v>
      </c>
      <c r="E10" s="24">
        <v>20000</v>
      </c>
      <c r="F10" s="26">
        <v>8608.936</v>
      </c>
      <c r="G10" s="26">
        <v>6024.65</v>
      </c>
      <c r="H10" s="26">
        <v>2584.286</v>
      </c>
      <c r="I10" s="26">
        <v>862.4</v>
      </c>
      <c r="J10" s="26">
        <v>671.076</v>
      </c>
      <c r="K10" s="26">
        <v>972</v>
      </c>
      <c r="L10" s="26">
        <v>974</v>
      </c>
      <c r="M10" s="26">
        <v>6004.0078</v>
      </c>
      <c r="N10" s="26">
        <f t="shared" si="0"/>
        <v>-0.342629032391912</v>
      </c>
      <c r="O10" s="26">
        <v>539</v>
      </c>
      <c r="P10" s="26">
        <f t="shared" si="1"/>
        <v>-19.6812283556557</v>
      </c>
      <c r="Q10" s="26">
        <v>780</v>
      </c>
      <c r="R10" s="26">
        <f t="shared" si="2"/>
        <v>-19.7530864197531</v>
      </c>
      <c r="S10" s="26">
        <v>607</v>
      </c>
      <c r="T10" s="26">
        <f t="shared" si="3"/>
        <v>-37.6796714579055</v>
      </c>
      <c r="U10" s="26">
        <f t="shared" si="4"/>
        <v>1926</v>
      </c>
      <c r="V10" s="26"/>
      <c r="W10" s="42">
        <v>1</v>
      </c>
      <c r="X10" s="83">
        <f t="shared" si="5"/>
        <v>6.07</v>
      </c>
      <c r="Y10" s="24">
        <v>1</v>
      </c>
      <c r="Z10" s="46">
        <f t="shared" si="6"/>
        <v>7.8</v>
      </c>
    </row>
    <row r="11" ht="21.35" customHeight="1" spans="1:26">
      <c r="A11" s="66">
        <v>4</v>
      </c>
      <c r="B11" s="67" t="s">
        <v>32</v>
      </c>
      <c r="C11" s="66" t="s">
        <v>33</v>
      </c>
      <c r="D11" s="66" t="s">
        <v>34</v>
      </c>
      <c r="E11" s="24">
        <v>13850</v>
      </c>
      <c r="F11" s="26">
        <v>2758</v>
      </c>
      <c r="G11" s="26">
        <v>760</v>
      </c>
      <c r="H11" s="26">
        <f>F11-G11</f>
        <v>1998</v>
      </c>
      <c r="I11" s="26">
        <v>666</v>
      </c>
      <c r="J11" s="26">
        <v>0</v>
      </c>
      <c r="K11" s="26">
        <v>777</v>
      </c>
      <c r="L11" s="26">
        <v>1221</v>
      </c>
      <c r="M11" s="26">
        <v>9.87</v>
      </c>
      <c r="N11" s="26">
        <f t="shared" si="0"/>
        <v>-98.7013157894737</v>
      </c>
      <c r="O11" s="26">
        <v>297</v>
      </c>
      <c r="P11" s="26" t="e">
        <f t="shared" si="1"/>
        <v>#DIV/0!</v>
      </c>
      <c r="Q11" s="26">
        <v>1133</v>
      </c>
      <c r="R11" s="26">
        <f t="shared" si="2"/>
        <v>45.8172458172458</v>
      </c>
      <c r="S11" s="26">
        <v>1108</v>
      </c>
      <c r="T11" s="26">
        <f t="shared" si="3"/>
        <v>-9.25470925470925</v>
      </c>
      <c r="U11" s="26">
        <f t="shared" si="4"/>
        <v>2538</v>
      </c>
      <c r="V11" s="26"/>
      <c r="W11" s="42">
        <v>1</v>
      </c>
      <c r="X11" s="83">
        <f t="shared" si="5"/>
        <v>11.08</v>
      </c>
      <c r="Y11" s="24">
        <v>1</v>
      </c>
      <c r="Z11" s="46">
        <f t="shared" si="6"/>
        <v>11.33</v>
      </c>
    </row>
    <row r="12" ht="21.35" customHeight="1" spans="1:26">
      <c r="A12" s="66">
        <v>5</v>
      </c>
      <c r="B12" s="67" t="s">
        <v>35</v>
      </c>
      <c r="C12" s="66" t="s">
        <v>36</v>
      </c>
      <c r="D12" s="66" t="s">
        <v>27</v>
      </c>
      <c r="E12" s="24">
        <v>31500</v>
      </c>
      <c r="F12" s="26">
        <v>12568.1</v>
      </c>
      <c r="G12" s="26">
        <v>9084.9</v>
      </c>
      <c r="H12" s="26">
        <f>F12-G12</f>
        <v>3483.2</v>
      </c>
      <c r="I12" s="26">
        <v>1161.1</v>
      </c>
      <c r="J12" s="26">
        <v>963.8</v>
      </c>
      <c r="K12" s="26">
        <v>1332.1</v>
      </c>
      <c r="L12" s="26">
        <v>1187.4</v>
      </c>
      <c r="M12" s="26">
        <v>8106.1336</v>
      </c>
      <c r="N12" s="26">
        <f t="shared" si="0"/>
        <v>-10.7735517176854</v>
      </c>
      <c r="O12" s="26">
        <v>703.55</v>
      </c>
      <c r="P12" s="26">
        <f t="shared" si="1"/>
        <v>-27.0024901431832</v>
      </c>
      <c r="Q12" s="26">
        <v>1098.24</v>
      </c>
      <c r="R12" s="26">
        <f t="shared" si="2"/>
        <v>-17.5557390586292</v>
      </c>
      <c r="S12" s="26">
        <v>798.9</v>
      </c>
      <c r="T12" s="26">
        <f t="shared" si="3"/>
        <v>-32.7185447195553</v>
      </c>
      <c r="U12" s="26">
        <f t="shared" si="4"/>
        <v>2600.69</v>
      </c>
      <c r="V12" s="26"/>
      <c r="W12" s="42">
        <v>1</v>
      </c>
      <c r="X12" s="83">
        <f t="shared" si="5"/>
        <v>7.989</v>
      </c>
      <c r="Y12" s="98">
        <v>1</v>
      </c>
      <c r="Z12" s="46">
        <f t="shared" si="6"/>
        <v>10.9824</v>
      </c>
    </row>
    <row r="13" ht="21.35" customHeight="1" spans="1:26">
      <c r="A13" s="66">
        <v>6</v>
      </c>
      <c r="B13" s="67" t="s">
        <v>37</v>
      </c>
      <c r="C13" s="66" t="s">
        <v>26</v>
      </c>
      <c r="D13" s="66" t="s">
        <v>27</v>
      </c>
      <c r="E13" s="24">
        <v>16000</v>
      </c>
      <c r="F13" s="26">
        <v>7253.211</v>
      </c>
      <c r="G13" s="26">
        <v>5188.449</v>
      </c>
      <c r="H13" s="26">
        <v>2064.76</v>
      </c>
      <c r="I13" s="26">
        <v>688.254</v>
      </c>
      <c r="J13" s="26">
        <v>666.729</v>
      </c>
      <c r="K13" s="26">
        <v>675.717</v>
      </c>
      <c r="L13" s="26">
        <v>722.316</v>
      </c>
      <c r="M13" s="26">
        <v>4119.654</v>
      </c>
      <c r="N13" s="26">
        <f t="shared" si="0"/>
        <v>-20.599508639287</v>
      </c>
      <c r="O13" s="26">
        <v>488.628</v>
      </c>
      <c r="P13" s="26">
        <f t="shared" si="1"/>
        <v>-26.7126523670037</v>
      </c>
      <c r="Q13" s="26">
        <v>633.444</v>
      </c>
      <c r="R13" s="26">
        <f t="shared" si="2"/>
        <v>-6.2560213817323</v>
      </c>
      <c r="S13" s="26">
        <v>428.883</v>
      </c>
      <c r="T13" s="26">
        <f t="shared" si="3"/>
        <v>-40.6239097569485</v>
      </c>
      <c r="U13" s="26">
        <f t="shared" si="4"/>
        <v>1550.955</v>
      </c>
      <c r="V13" s="26"/>
      <c r="W13" s="42">
        <v>1</v>
      </c>
      <c r="X13" s="83">
        <f t="shared" si="5"/>
        <v>4.28883</v>
      </c>
      <c r="Y13" s="99">
        <v>1</v>
      </c>
      <c r="Z13" s="46">
        <f t="shared" si="6"/>
        <v>6.33444</v>
      </c>
    </row>
    <row r="14" ht="21.35" customHeight="1" spans="1:26">
      <c r="A14" s="66">
        <v>7</v>
      </c>
      <c r="B14" s="67" t="s">
        <v>38</v>
      </c>
      <c r="C14" s="66" t="s">
        <v>26</v>
      </c>
      <c r="D14" s="66" t="s">
        <v>27</v>
      </c>
      <c r="E14" s="24">
        <v>16000</v>
      </c>
      <c r="F14" s="26">
        <v>6263.8576</v>
      </c>
      <c r="G14" s="26">
        <v>4354.8912</v>
      </c>
      <c r="H14" s="26">
        <v>1908.9664</v>
      </c>
      <c r="I14" s="26">
        <v>636</v>
      </c>
      <c r="J14" s="26">
        <v>604.736</v>
      </c>
      <c r="K14" s="26">
        <v>675.312</v>
      </c>
      <c r="L14" s="26">
        <v>628.9184</v>
      </c>
      <c r="M14" s="26">
        <v>4282.432</v>
      </c>
      <c r="N14" s="26">
        <f t="shared" si="0"/>
        <v>-1.66385787089239</v>
      </c>
      <c r="O14" s="26">
        <v>462.4752</v>
      </c>
      <c r="P14" s="26">
        <f t="shared" si="1"/>
        <v>-23.5244470314319</v>
      </c>
      <c r="Q14" s="26">
        <v>449</v>
      </c>
      <c r="R14" s="26">
        <f t="shared" si="2"/>
        <v>-33.5122136138555</v>
      </c>
      <c r="S14" s="26">
        <v>596.7104</v>
      </c>
      <c r="T14" s="26">
        <f t="shared" si="3"/>
        <v>-5.12117311244193</v>
      </c>
      <c r="U14" s="26">
        <f t="shared" si="4"/>
        <v>1508.1856</v>
      </c>
      <c r="V14" s="26"/>
      <c r="W14" s="42">
        <v>1</v>
      </c>
      <c r="X14" s="83">
        <f t="shared" si="5"/>
        <v>5.967104</v>
      </c>
      <c r="Y14" s="99">
        <v>1</v>
      </c>
      <c r="Z14" s="46">
        <f t="shared" si="6"/>
        <v>4.49</v>
      </c>
    </row>
    <row r="15" ht="21.35" customHeight="1" spans="1:26">
      <c r="A15" s="66">
        <v>8</v>
      </c>
      <c r="B15" s="67" t="s">
        <v>39</v>
      </c>
      <c r="C15" s="66" t="s">
        <v>26</v>
      </c>
      <c r="D15" s="66" t="s">
        <v>27</v>
      </c>
      <c r="E15" s="24">
        <v>12500</v>
      </c>
      <c r="F15" s="26">
        <v>6987.3538</v>
      </c>
      <c r="G15" s="26">
        <v>5212.819</v>
      </c>
      <c r="H15" s="26">
        <v>1774.5348</v>
      </c>
      <c r="I15" s="26">
        <v>591.5116</v>
      </c>
      <c r="J15" s="26">
        <v>605.7114</v>
      </c>
      <c r="K15" s="26">
        <v>626</v>
      </c>
      <c r="L15" s="26">
        <v>542</v>
      </c>
      <c r="M15" s="26">
        <v>5071.3866</v>
      </c>
      <c r="N15" s="26">
        <f t="shared" si="0"/>
        <v>-2.71316537174992</v>
      </c>
      <c r="O15" s="26">
        <v>378.7728</v>
      </c>
      <c r="P15" s="26">
        <f t="shared" si="1"/>
        <v>-37.4664567977423</v>
      </c>
      <c r="Q15" s="26">
        <v>179.55</v>
      </c>
      <c r="R15" s="26">
        <f t="shared" si="2"/>
        <v>-71.3178913738019</v>
      </c>
      <c r="S15" s="26">
        <v>521</v>
      </c>
      <c r="T15" s="26">
        <f t="shared" si="3"/>
        <v>-3.87453874538745</v>
      </c>
      <c r="U15" s="26">
        <f t="shared" si="4"/>
        <v>1079.3228</v>
      </c>
      <c r="V15" s="26"/>
      <c r="W15" s="42">
        <v>1</v>
      </c>
      <c r="X15" s="83">
        <f t="shared" si="5"/>
        <v>5.21</v>
      </c>
      <c r="Y15" s="99">
        <v>1</v>
      </c>
      <c r="Z15" s="46">
        <f t="shared" si="6"/>
        <v>1.7955</v>
      </c>
    </row>
    <row r="16" ht="21.35" customHeight="1" spans="1:26">
      <c r="A16" s="66">
        <v>9</v>
      </c>
      <c r="B16" s="67" t="s">
        <v>40</v>
      </c>
      <c r="C16" s="66" t="s">
        <v>26</v>
      </c>
      <c r="D16" s="66" t="s">
        <v>27</v>
      </c>
      <c r="E16" s="24">
        <v>15000</v>
      </c>
      <c r="F16" s="26">
        <v>6593.396</v>
      </c>
      <c r="G16" s="26">
        <v>4664.478</v>
      </c>
      <c r="H16" s="26">
        <v>1928.918</v>
      </c>
      <c r="I16" s="26">
        <v>643</v>
      </c>
      <c r="J16" s="26">
        <v>618.954000000003</v>
      </c>
      <c r="K16" s="26">
        <v>674.772</v>
      </c>
      <c r="L16" s="26">
        <v>635.67</v>
      </c>
      <c r="M16" s="26">
        <v>4199.748</v>
      </c>
      <c r="N16" s="26">
        <f t="shared" si="0"/>
        <v>-9.96317272800945</v>
      </c>
      <c r="O16" s="26">
        <v>387.492</v>
      </c>
      <c r="P16" s="26">
        <f t="shared" si="1"/>
        <v>-37.3956707606707</v>
      </c>
      <c r="Q16" s="26">
        <v>633.864</v>
      </c>
      <c r="R16" s="26">
        <f t="shared" si="2"/>
        <v>-6.06249221959418</v>
      </c>
      <c r="S16" s="26">
        <v>453.096</v>
      </c>
      <c r="T16" s="26">
        <f t="shared" si="3"/>
        <v>-28.7215064420218</v>
      </c>
      <c r="U16" s="26">
        <f t="shared" si="4"/>
        <v>1474.452</v>
      </c>
      <c r="V16" s="26"/>
      <c r="W16" s="42">
        <v>1</v>
      </c>
      <c r="X16" s="83">
        <f t="shared" si="5"/>
        <v>4.53096</v>
      </c>
      <c r="Y16" s="99">
        <v>1</v>
      </c>
      <c r="Z16" s="46">
        <f t="shared" si="6"/>
        <v>6.33864</v>
      </c>
    </row>
    <row r="17" ht="21.35" customHeight="1" spans="1:26">
      <c r="A17" s="66">
        <v>10</v>
      </c>
      <c r="B17" s="67" t="s">
        <v>41</v>
      </c>
      <c r="C17" s="66" t="s">
        <v>26</v>
      </c>
      <c r="D17" s="66" t="s">
        <v>27</v>
      </c>
      <c r="E17" s="24">
        <v>20000</v>
      </c>
      <c r="F17" s="26">
        <v>8744.056</v>
      </c>
      <c r="G17" s="26">
        <v>6278.4</v>
      </c>
      <c r="H17" s="26">
        <v>2465.656</v>
      </c>
      <c r="I17" s="26">
        <v>821.88</v>
      </c>
      <c r="J17" s="26">
        <v>829.72</v>
      </c>
      <c r="K17" s="26">
        <v>842</v>
      </c>
      <c r="L17" s="26">
        <v>893</v>
      </c>
      <c r="M17" s="26">
        <v>5566.24</v>
      </c>
      <c r="N17" s="26">
        <f t="shared" si="0"/>
        <v>-11.3430173292559</v>
      </c>
      <c r="O17" s="26">
        <v>630.72</v>
      </c>
      <c r="P17" s="26">
        <f t="shared" si="1"/>
        <v>-23.9839946005881</v>
      </c>
      <c r="Q17" s="26">
        <v>648.76</v>
      </c>
      <c r="R17" s="26">
        <f t="shared" si="2"/>
        <v>-22.9501187648456</v>
      </c>
      <c r="S17" s="26">
        <v>605</v>
      </c>
      <c r="T17" s="26">
        <f t="shared" si="3"/>
        <v>-32.2508398656215</v>
      </c>
      <c r="U17" s="26">
        <f t="shared" si="4"/>
        <v>1884.48</v>
      </c>
      <c r="V17" s="26"/>
      <c r="W17" s="42">
        <v>1</v>
      </c>
      <c r="X17" s="83">
        <f t="shared" si="5"/>
        <v>6.05</v>
      </c>
      <c r="Y17" s="99">
        <v>1</v>
      </c>
      <c r="Z17" s="46">
        <f t="shared" si="6"/>
        <v>6.4876</v>
      </c>
    </row>
    <row r="18" ht="21.35" customHeight="1" spans="1:26">
      <c r="A18" s="66">
        <v>11</v>
      </c>
      <c r="B18" s="67" t="s">
        <v>42</v>
      </c>
      <c r="C18" s="66" t="s">
        <v>26</v>
      </c>
      <c r="D18" s="66" t="s">
        <v>27</v>
      </c>
      <c r="E18" s="24">
        <v>16000</v>
      </c>
      <c r="F18" s="26">
        <v>5845.69</v>
      </c>
      <c r="G18" s="26">
        <v>4194.08</v>
      </c>
      <c r="H18" s="26">
        <v>1651.61</v>
      </c>
      <c r="I18" s="26">
        <v>550.536</v>
      </c>
      <c r="J18" s="26">
        <v>460.551</v>
      </c>
      <c r="K18" s="26">
        <v>596.778</v>
      </c>
      <c r="L18" s="26">
        <v>594</v>
      </c>
      <c r="M18" s="26">
        <v>3750.201</v>
      </c>
      <c r="N18" s="26">
        <f t="shared" si="0"/>
        <v>-10.5834652653264</v>
      </c>
      <c r="O18" s="26">
        <v>431.886</v>
      </c>
      <c r="P18" s="26">
        <f t="shared" si="1"/>
        <v>-6.22406639004149</v>
      </c>
      <c r="Q18" s="26">
        <v>437.49</v>
      </c>
      <c r="R18" s="26">
        <f t="shared" si="2"/>
        <v>-26.6913324552849</v>
      </c>
      <c r="S18" s="26">
        <v>505</v>
      </c>
      <c r="T18" s="26">
        <f t="shared" si="3"/>
        <v>-14.983164983165</v>
      </c>
      <c r="U18" s="26">
        <f t="shared" si="4"/>
        <v>1374.376</v>
      </c>
      <c r="V18" s="26"/>
      <c r="W18" s="42">
        <v>1</v>
      </c>
      <c r="X18" s="83">
        <f t="shared" si="5"/>
        <v>5.05</v>
      </c>
      <c r="Y18" s="99">
        <v>1</v>
      </c>
      <c r="Z18" s="46">
        <f t="shared" si="6"/>
        <v>4.3749</v>
      </c>
    </row>
    <row r="19" ht="21.35" customHeight="1" spans="1:26">
      <c r="A19" s="66">
        <v>12</v>
      </c>
      <c r="B19" s="67" t="s">
        <v>43</v>
      </c>
      <c r="C19" s="66" t="s">
        <v>44</v>
      </c>
      <c r="D19" s="66" t="s">
        <v>27</v>
      </c>
      <c r="E19" s="24">
        <v>140000</v>
      </c>
      <c r="F19" s="26">
        <v>4918.536</v>
      </c>
      <c r="G19" s="26">
        <v>3647.336</v>
      </c>
      <c r="H19" s="26">
        <f t="shared" ref="H19:H33" si="7">F19-G19</f>
        <v>1271.2</v>
      </c>
      <c r="I19" s="26">
        <v>423.7</v>
      </c>
      <c r="J19" s="26">
        <v>420.392</v>
      </c>
      <c r="K19" s="26">
        <v>305.592</v>
      </c>
      <c r="L19" s="26">
        <v>545.188</v>
      </c>
      <c r="M19" s="26">
        <v>2896.096</v>
      </c>
      <c r="N19" s="26">
        <f t="shared" si="0"/>
        <v>-20.5969507607744</v>
      </c>
      <c r="O19" s="26">
        <v>123.788</v>
      </c>
      <c r="P19" s="26">
        <f t="shared" si="1"/>
        <v>-70.5541494605035</v>
      </c>
      <c r="Q19" s="26">
        <v>184.156</v>
      </c>
      <c r="R19" s="26">
        <f t="shared" si="2"/>
        <v>-39.7379512552685</v>
      </c>
      <c r="S19" s="26">
        <v>145.46</v>
      </c>
      <c r="T19" s="26">
        <f t="shared" si="3"/>
        <v>-73.3192953623337</v>
      </c>
      <c r="U19" s="26">
        <f t="shared" si="4"/>
        <v>453.404</v>
      </c>
      <c r="V19" s="26"/>
      <c r="W19" s="42">
        <v>1</v>
      </c>
      <c r="X19" s="83">
        <f t="shared" si="5"/>
        <v>1.4546</v>
      </c>
      <c r="Y19" s="99">
        <v>1</v>
      </c>
      <c r="Z19" s="46">
        <f t="shared" si="6"/>
        <v>1.84156</v>
      </c>
    </row>
    <row r="20" ht="21.35" customHeight="1" spans="1:26">
      <c r="A20" s="66">
        <v>13</v>
      </c>
      <c r="B20" s="67" t="s">
        <v>45</v>
      </c>
      <c r="C20" s="66" t="s">
        <v>36</v>
      </c>
      <c r="D20" s="66" t="s">
        <v>46</v>
      </c>
      <c r="E20" s="24">
        <v>520350</v>
      </c>
      <c r="F20" s="26">
        <v>84966</v>
      </c>
      <c r="G20" s="26">
        <v>63759</v>
      </c>
      <c r="H20" s="26">
        <f t="shared" si="7"/>
        <v>21207</v>
      </c>
      <c r="I20" s="26">
        <v>7069</v>
      </c>
      <c r="J20" s="26">
        <v>6480.8188</v>
      </c>
      <c r="K20" s="26">
        <v>6818.5012</v>
      </c>
      <c r="L20" s="26">
        <v>7907.23</v>
      </c>
      <c r="M20" s="26">
        <v>59943.7</v>
      </c>
      <c r="N20" s="26">
        <f t="shared" si="0"/>
        <v>-5.98393952226353</v>
      </c>
      <c r="O20" s="26">
        <v>7297.354</v>
      </c>
      <c r="P20" s="26">
        <f t="shared" si="1"/>
        <v>12.5992598342666</v>
      </c>
      <c r="Q20" s="26">
        <v>6236.0696</v>
      </c>
      <c r="R20" s="26">
        <f t="shared" si="2"/>
        <v>-8.54193000655335</v>
      </c>
      <c r="S20" s="26">
        <v>7178.5168</v>
      </c>
      <c r="T20" s="26">
        <f t="shared" si="3"/>
        <v>-9.21578352975694</v>
      </c>
      <c r="U20" s="26">
        <f t="shared" si="4"/>
        <v>20711.9404</v>
      </c>
      <c r="V20" s="26"/>
      <c r="W20" s="42">
        <v>1</v>
      </c>
      <c r="X20" s="83">
        <f t="shared" si="5"/>
        <v>71.785168</v>
      </c>
      <c r="Y20" s="24">
        <v>1</v>
      </c>
      <c r="Z20" s="46">
        <f t="shared" si="6"/>
        <v>62.360696</v>
      </c>
    </row>
    <row r="21" ht="21.35" customHeight="1" spans="1:26">
      <c r="A21" s="66">
        <v>14</v>
      </c>
      <c r="B21" s="67" t="s">
        <v>47</v>
      </c>
      <c r="C21" s="66" t="s">
        <v>33</v>
      </c>
      <c r="D21" s="66" t="s">
        <v>48</v>
      </c>
      <c r="E21" s="24">
        <v>25000</v>
      </c>
      <c r="F21" s="26">
        <v>20887.4556</v>
      </c>
      <c r="G21" s="26">
        <v>13998.8048</v>
      </c>
      <c r="H21" s="26">
        <f t="shared" si="7"/>
        <v>6888.6508</v>
      </c>
      <c r="I21" s="26">
        <v>2296</v>
      </c>
      <c r="J21" s="26">
        <v>2285.8504</v>
      </c>
      <c r="K21" s="26">
        <v>2433.1428</v>
      </c>
      <c r="L21" s="26">
        <v>2169.6576</v>
      </c>
      <c r="M21" s="26">
        <v>11305.91</v>
      </c>
      <c r="N21" s="26">
        <f t="shared" si="0"/>
        <v>-19.2366051136023</v>
      </c>
      <c r="O21" s="26">
        <v>1428.8868</v>
      </c>
      <c r="P21" s="26">
        <f t="shared" si="1"/>
        <v>-37.4899249749677</v>
      </c>
      <c r="Q21" s="26">
        <v>1630.4464</v>
      </c>
      <c r="R21" s="26">
        <f t="shared" si="2"/>
        <v>-32.9901064581988</v>
      </c>
      <c r="S21" s="26">
        <v>1412.45</v>
      </c>
      <c r="T21" s="26">
        <f t="shared" si="3"/>
        <v>-34.8998662277403</v>
      </c>
      <c r="U21" s="26">
        <f t="shared" si="4"/>
        <v>4471.7832</v>
      </c>
      <c r="V21" s="26"/>
      <c r="W21" s="42">
        <v>1</v>
      </c>
      <c r="X21" s="83">
        <f t="shared" si="5"/>
        <v>14.1245</v>
      </c>
      <c r="Y21" s="24">
        <v>1</v>
      </c>
      <c r="Z21" s="46">
        <f t="shared" si="6"/>
        <v>16.304464</v>
      </c>
    </row>
    <row r="22" ht="21.35" customHeight="1" spans="1:26">
      <c r="A22" s="66">
        <v>15</v>
      </c>
      <c r="B22" s="67" t="s">
        <v>49</v>
      </c>
      <c r="C22" s="66" t="s">
        <v>36</v>
      </c>
      <c r="D22" s="66" t="s">
        <v>27</v>
      </c>
      <c r="E22" s="24">
        <v>51000</v>
      </c>
      <c r="F22" s="26">
        <v>13337.964</v>
      </c>
      <c r="G22" s="26">
        <v>10214.712</v>
      </c>
      <c r="H22" s="26">
        <f t="shared" si="7"/>
        <v>3123.252</v>
      </c>
      <c r="I22" s="26">
        <v>1041.084</v>
      </c>
      <c r="J22" s="26">
        <v>916.08</v>
      </c>
      <c r="K22" s="26">
        <v>1080.816</v>
      </c>
      <c r="L22" s="26">
        <v>1126.356</v>
      </c>
      <c r="M22" s="26">
        <v>0</v>
      </c>
      <c r="N22" s="26">
        <f t="shared" si="0"/>
        <v>-100</v>
      </c>
      <c r="O22" s="26">
        <v>836.22</v>
      </c>
      <c r="P22" s="26">
        <f t="shared" si="1"/>
        <v>-8.71757925072046</v>
      </c>
      <c r="Q22" s="26">
        <v>863.02</v>
      </c>
      <c r="R22" s="26">
        <f t="shared" si="2"/>
        <v>-20.1510710426197</v>
      </c>
      <c r="S22" s="26">
        <v>796.22</v>
      </c>
      <c r="T22" s="26">
        <f t="shared" si="3"/>
        <v>-29.310093789175</v>
      </c>
      <c r="U22" s="26">
        <f t="shared" si="4"/>
        <v>2495.46</v>
      </c>
      <c r="V22" s="26"/>
      <c r="W22" s="42">
        <v>1</v>
      </c>
      <c r="X22" s="83">
        <f t="shared" si="5"/>
        <v>7.9622</v>
      </c>
      <c r="Y22" s="24">
        <v>1</v>
      </c>
      <c r="Z22" s="46">
        <f t="shared" si="6"/>
        <v>8.6302</v>
      </c>
    </row>
    <row r="23" ht="21.35" customHeight="1" spans="1:26">
      <c r="A23" s="66">
        <v>16</v>
      </c>
      <c r="B23" s="67" t="s">
        <v>50</v>
      </c>
      <c r="C23" s="66" t="s">
        <v>51</v>
      </c>
      <c r="D23" s="66" t="s">
        <v>52</v>
      </c>
      <c r="E23" s="24">
        <v>57850</v>
      </c>
      <c r="F23" s="26">
        <v>23591</v>
      </c>
      <c r="G23" s="26">
        <v>18420</v>
      </c>
      <c r="H23" s="26">
        <f t="shared" si="7"/>
        <v>5171</v>
      </c>
      <c r="I23" s="26">
        <v>1723</v>
      </c>
      <c r="J23" s="26">
        <v>2634</v>
      </c>
      <c r="K23" s="26">
        <v>284</v>
      </c>
      <c r="L23" s="26">
        <v>2253</v>
      </c>
      <c r="M23" s="26">
        <v>8076</v>
      </c>
      <c r="N23" s="26">
        <f t="shared" si="0"/>
        <v>-56.1563517915309</v>
      </c>
      <c r="O23" s="26">
        <v>1576</v>
      </c>
      <c r="P23" s="26">
        <f t="shared" si="1"/>
        <v>-40.167046317388</v>
      </c>
      <c r="Q23" s="26">
        <v>2028</v>
      </c>
      <c r="R23" s="26">
        <f t="shared" si="2"/>
        <v>614.084507042253</v>
      </c>
      <c r="S23" s="26">
        <v>1740</v>
      </c>
      <c r="T23" s="26">
        <f t="shared" si="3"/>
        <v>-22.7696404793609</v>
      </c>
      <c r="U23" s="26">
        <f t="shared" si="4"/>
        <v>5344</v>
      </c>
      <c r="V23" s="26"/>
      <c r="W23" s="42">
        <v>1</v>
      </c>
      <c r="X23" s="83">
        <f t="shared" si="5"/>
        <v>17.4</v>
      </c>
      <c r="Y23" s="24">
        <v>1</v>
      </c>
      <c r="Z23" s="46">
        <f t="shared" si="6"/>
        <v>20.28</v>
      </c>
    </row>
    <row r="24" ht="21.35" customHeight="1" spans="1:26">
      <c r="A24" s="66">
        <v>17</v>
      </c>
      <c r="B24" s="67" t="s">
        <v>53</v>
      </c>
      <c r="C24" s="66" t="s">
        <v>54</v>
      </c>
      <c r="D24" s="66" t="s">
        <v>27</v>
      </c>
      <c r="E24" s="24">
        <v>16300</v>
      </c>
      <c r="F24" s="26">
        <v>8615</v>
      </c>
      <c r="G24" s="26">
        <v>6477</v>
      </c>
      <c r="H24" s="26">
        <f t="shared" si="7"/>
        <v>2138</v>
      </c>
      <c r="I24" s="26">
        <v>712.7397</v>
      </c>
      <c r="J24" s="26">
        <v>649</v>
      </c>
      <c r="K24" s="26">
        <v>743</v>
      </c>
      <c r="L24" s="26">
        <v>750</v>
      </c>
      <c r="M24" s="26">
        <v>5565.53</v>
      </c>
      <c r="N24" s="26">
        <f t="shared" si="0"/>
        <v>-14.0724100663888</v>
      </c>
      <c r="O24" s="26">
        <v>636</v>
      </c>
      <c r="P24" s="26">
        <f t="shared" si="1"/>
        <v>-2.00308166409861</v>
      </c>
      <c r="Q24" s="26">
        <v>859</v>
      </c>
      <c r="R24" s="26">
        <f t="shared" si="2"/>
        <v>15.6123822341857</v>
      </c>
      <c r="S24" s="26">
        <v>852</v>
      </c>
      <c r="T24" s="26">
        <f t="shared" si="3"/>
        <v>13.6</v>
      </c>
      <c r="U24" s="26">
        <f t="shared" si="4"/>
        <v>2347</v>
      </c>
      <c r="V24" s="26"/>
      <c r="W24" s="42">
        <v>1</v>
      </c>
      <c r="X24" s="83">
        <f t="shared" si="5"/>
        <v>8.52</v>
      </c>
      <c r="Y24" s="24">
        <v>1</v>
      </c>
      <c r="Z24" s="46">
        <f t="shared" si="6"/>
        <v>8.59</v>
      </c>
    </row>
    <row r="25" ht="21.35" customHeight="1" spans="1:26">
      <c r="A25" s="66">
        <v>18</v>
      </c>
      <c r="B25" s="67" t="s">
        <v>55</v>
      </c>
      <c r="C25" s="66" t="s">
        <v>36</v>
      </c>
      <c r="D25" s="66" t="s">
        <v>27</v>
      </c>
      <c r="E25" s="24">
        <v>520350</v>
      </c>
      <c r="F25" s="26">
        <v>6543</v>
      </c>
      <c r="G25" s="26">
        <v>4773</v>
      </c>
      <c r="H25" s="26">
        <f t="shared" si="7"/>
        <v>1770</v>
      </c>
      <c r="I25" s="26">
        <v>590</v>
      </c>
      <c r="J25" s="26">
        <v>537</v>
      </c>
      <c r="K25" s="26">
        <v>605.955</v>
      </c>
      <c r="L25" s="26">
        <v>627.564</v>
      </c>
      <c r="M25" s="26">
        <v>5108.082</v>
      </c>
      <c r="N25" s="26">
        <f t="shared" si="0"/>
        <v>7.02036455059712</v>
      </c>
      <c r="O25" s="26">
        <v>630</v>
      </c>
      <c r="P25" s="26">
        <f t="shared" si="1"/>
        <v>17.3184357541899</v>
      </c>
      <c r="Q25" s="26">
        <v>512.568</v>
      </c>
      <c r="R25" s="26">
        <f t="shared" si="2"/>
        <v>-15.4115404609253</v>
      </c>
      <c r="S25" s="26">
        <v>501.984</v>
      </c>
      <c r="T25" s="26">
        <f t="shared" si="3"/>
        <v>-20.0107080712087</v>
      </c>
      <c r="U25" s="26">
        <f t="shared" si="4"/>
        <v>1644.552</v>
      </c>
      <c r="V25" s="26"/>
      <c r="W25" s="42">
        <v>1</v>
      </c>
      <c r="X25" s="83">
        <f t="shared" si="5"/>
        <v>5.01984</v>
      </c>
      <c r="Y25" s="24">
        <v>1</v>
      </c>
      <c r="Z25" s="46">
        <f t="shared" si="6"/>
        <v>5.12568</v>
      </c>
    </row>
    <row r="26" ht="21.35" customHeight="1" spans="1:26">
      <c r="A26" s="66">
        <v>19</v>
      </c>
      <c r="B26" s="67" t="s">
        <v>56</v>
      </c>
      <c r="C26" s="66" t="s">
        <v>36</v>
      </c>
      <c r="D26" s="66" t="s">
        <v>27</v>
      </c>
      <c r="E26" s="24">
        <v>35000</v>
      </c>
      <c r="F26" s="26">
        <v>8752</v>
      </c>
      <c r="G26" s="26">
        <v>6323</v>
      </c>
      <c r="H26" s="26">
        <f t="shared" si="7"/>
        <v>2429</v>
      </c>
      <c r="I26" s="26">
        <v>810</v>
      </c>
      <c r="J26" s="26">
        <v>820</v>
      </c>
      <c r="K26" s="26">
        <v>783.42</v>
      </c>
      <c r="L26" s="26">
        <v>825</v>
      </c>
      <c r="M26" s="26">
        <v>6529.38</v>
      </c>
      <c r="N26" s="26">
        <f t="shared" si="0"/>
        <v>3.26395698244504</v>
      </c>
      <c r="O26" s="26">
        <v>471</v>
      </c>
      <c r="P26" s="26">
        <f t="shared" si="1"/>
        <v>-42.5609756097561</v>
      </c>
      <c r="Q26" s="26">
        <v>652.74</v>
      </c>
      <c r="R26" s="26">
        <f t="shared" si="2"/>
        <v>-16.6807076663858</v>
      </c>
      <c r="S26" s="26">
        <v>366.3</v>
      </c>
      <c r="T26" s="26">
        <f t="shared" si="3"/>
        <v>-55.6</v>
      </c>
      <c r="U26" s="26">
        <f t="shared" si="4"/>
        <v>1490.04</v>
      </c>
      <c r="V26" s="26"/>
      <c r="W26" s="42">
        <v>1</v>
      </c>
      <c r="X26" s="83">
        <f t="shared" si="5"/>
        <v>3.663</v>
      </c>
      <c r="Y26" s="24">
        <v>1</v>
      </c>
      <c r="Z26" s="46">
        <f t="shared" si="6"/>
        <v>6.5274</v>
      </c>
    </row>
    <row r="27" ht="21.35" customHeight="1" spans="1:26">
      <c r="A27" s="66">
        <v>20</v>
      </c>
      <c r="B27" s="67" t="s">
        <v>57</v>
      </c>
      <c r="C27" s="66" t="s">
        <v>33</v>
      </c>
      <c r="D27" s="66" t="s">
        <v>27</v>
      </c>
      <c r="E27" s="24">
        <v>35000</v>
      </c>
      <c r="F27" s="26">
        <v>18650</v>
      </c>
      <c r="G27" s="26">
        <v>13325</v>
      </c>
      <c r="H27" s="26">
        <f t="shared" si="7"/>
        <v>5325</v>
      </c>
      <c r="I27" s="26">
        <v>1774</v>
      </c>
      <c r="J27" s="26">
        <v>1762.2</v>
      </c>
      <c r="K27" s="26">
        <v>1962</v>
      </c>
      <c r="L27" s="26">
        <v>1601</v>
      </c>
      <c r="M27" s="26">
        <v>12977.844</v>
      </c>
      <c r="N27" s="26">
        <f t="shared" si="0"/>
        <v>-2.60529831144466</v>
      </c>
      <c r="O27" s="26">
        <v>1519.848</v>
      </c>
      <c r="P27" s="26">
        <f t="shared" si="1"/>
        <v>-13.7528089887641</v>
      </c>
      <c r="Q27" s="26">
        <v>1643</v>
      </c>
      <c r="R27" s="26">
        <f t="shared" si="2"/>
        <v>-16.2589194699286</v>
      </c>
      <c r="S27" s="26">
        <v>1581</v>
      </c>
      <c r="T27" s="26">
        <f t="shared" si="3"/>
        <v>-1.24921923797626</v>
      </c>
      <c r="U27" s="26">
        <f t="shared" si="4"/>
        <v>4743.848</v>
      </c>
      <c r="V27" s="26"/>
      <c r="W27" s="42">
        <v>1</v>
      </c>
      <c r="X27" s="83">
        <f t="shared" si="5"/>
        <v>15.81</v>
      </c>
      <c r="Y27" s="24">
        <v>1</v>
      </c>
      <c r="Z27" s="46">
        <f t="shared" si="6"/>
        <v>16.43</v>
      </c>
    </row>
    <row r="28" ht="21.35" customHeight="1" spans="1:26">
      <c r="A28" s="66">
        <v>21</v>
      </c>
      <c r="B28" s="67" t="s">
        <v>58</v>
      </c>
      <c r="C28" s="66" t="s">
        <v>33</v>
      </c>
      <c r="D28" s="66" t="s">
        <v>27</v>
      </c>
      <c r="E28" s="24">
        <v>16000</v>
      </c>
      <c r="F28" s="26">
        <v>5789</v>
      </c>
      <c r="G28" s="26">
        <v>4073</v>
      </c>
      <c r="H28" s="26">
        <f t="shared" si="7"/>
        <v>1716</v>
      </c>
      <c r="I28" s="26">
        <v>429</v>
      </c>
      <c r="J28" s="26">
        <v>500</v>
      </c>
      <c r="K28" s="26">
        <v>574.332</v>
      </c>
      <c r="L28" s="26">
        <v>642</v>
      </c>
      <c r="M28" s="26">
        <v>3944.358</v>
      </c>
      <c r="N28" s="26">
        <f t="shared" si="0"/>
        <v>-3.15840903510925</v>
      </c>
      <c r="O28" s="26">
        <v>447</v>
      </c>
      <c r="P28" s="26">
        <f t="shared" si="1"/>
        <v>-10.6</v>
      </c>
      <c r="Q28" s="26">
        <v>525.162</v>
      </c>
      <c r="R28" s="26">
        <f t="shared" si="2"/>
        <v>-8.56125028729027</v>
      </c>
      <c r="S28" s="26">
        <v>559</v>
      </c>
      <c r="T28" s="26">
        <f t="shared" si="3"/>
        <v>-12.9283489096573</v>
      </c>
      <c r="U28" s="26">
        <f t="shared" si="4"/>
        <v>1531.162</v>
      </c>
      <c r="V28" s="26"/>
      <c r="W28" s="42">
        <v>1</v>
      </c>
      <c r="X28" s="83">
        <f t="shared" si="5"/>
        <v>5.59</v>
      </c>
      <c r="Y28" s="24">
        <v>1</v>
      </c>
      <c r="Z28" s="46">
        <f t="shared" si="6"/>
        <v>5.25162</v>
      </c>
    </row>
    <row r="29" ht="21.35" customHeight="1" spans="1:26">
      <c r="A29" s="66">
        <v>22</v>
      </c>
      <c r="B29" s="67" t="s">
        <v>59</v>
      </c>
      <c r="C29" s="66" t="s">
        <v>44</v>
      </c>
      <c r="D29" s="66" t="s">
        <v>27</v>
      </c>
      <c r="E29" s="24">
        <v>16000</v>
      </c>
      <c r="F29" s="26">
        <v>8471.46</v>
      </c>
      <c r="G29" s="26">
        <v>6459</v>
      </c>
      <c r="H29" s="26">
        <f t="shared" si="7"/>
        <v>2012.46</v>
      </c>
      <c r="I29" s="26">
        <v>670.82</v>
      </c>
      <c r="J29" s="26">
        <v>528</v>
      </c>
      <c r="K29" s="26">
        <v>700.098</v>
      </c>
      <c r="L29" s="26">
        <v>784.01</v>
      </c>
      <c r="M29" s="26">
        <v>4927.734</v>
      </c>
      <c r="N29" s="26">
        <f t="shared" si="0"/>
        <v>-23.7074779377613</v>
      </c>
      <c r="O29" s="26">
        <v>545</v>
      </c>
      <c r="P29" s="26">
        <f t="shared" si="1"/>
        <v>3.21969696969697</v>
      </c>
      <c r="Q29" s="26">
        <v>633.192</v>
      </c>
      <c r="R29" s="26">
        <f t="shared" si="2"/>
        <v>-9.55666206731057</v>
      </c>
      <c r="S29" s="26">
        <v>630.71</v>
      </c>
      <c r="T29" s="26">
        <f t="shared" si="3"/>
        <v>-19.5533220239538</v>
      </c>
      <c r="U29" s="26">
        <f t="shared" si="4"/>
        <v>1808.902</v>
      </c>
      <c r="V29" s="26"/>
      <c r="W29" s="42">
        <v>1</v>
      </c>
      <c r="X29" s="83">
        <f t="shared" si="5"/>
        <v>6.3071</v>
      </c>
      <c r="Y29" s="24">
        <v>1</v>
      </c>
      <c r="Z29" s="46">
        <f t="shared" si="6"/>
        <v>6.33192</v>
      </c>
    </row>
    <row r="30" ht="21.35" customHeight="1" spans="1:26">
      <c r="A30" s="66">
        <v>23</v>
      </c>
      <c r="B30" s="67" t="s">
        <v>60</v>
      </c>
      <c r="C30" s="66" t="s">
        <v>33</v>
      </c>
      <c r="D30" s="66" t="s">
        <v>48</v>
      </c>
      <c r="E30" s="24">
        <v>143000</v>
      </c>
      <c r="F30" s="26">
        <v>62577</v>
      </c>
      <c r="G30" s="26">
        <v>47097</v>
      </c>
      <c r="H30" s="26">
        <f t="shared" si="7"/>
        <v>15480</v>
      </c>
      <c r="I30" s="26">
        <v>5160.0046</v>
      </c>
      <c r="J30" s="26">
        <v>0</v>
      </c>
      <c r="K30" s="26">
        <v>5217.9248</v>
      </c>
      <c r="L30" s="26">
        <v>5071.4268</v>
      </c>
      <c r="M30" s="26">
        <v>43406.27</v>
      </c>
      <c r="N30" s="26">
        <f t="shared" si="0"/>
        <v>-7.83644393485785</v>
      </c>
      <c r="O30" s="26">
        <v>4372.02</v>
      </c>
      <c r="P30" s="26" t="e">
        <f t="shared" si="1"/>
        <v>#DIV/0!</v>
      </c>
      <c r="Q30" s="26">
        <v>4415.68</v>
      </c>
      <c r="R30" s="26">
        <f t="shared" si="2"/>
        <v>-15.3747865434933</v>
      </c>
      <c r="S30" s="26">
        <v>4780.6352</v>
      </c>
      <c r="T30" s="26">
        <f t="shared" si="3"/>
        <v>-5.73392087607378</v>
      </c>
      <c r="U30" s="26">
        <f t="shared" si="4"/>
        <v>13568.3352</v>
      </c>
      <c r="V30" s="26"/>
      <c r="W30" s="42">
        <v>1</v>
      </c>
      <c r="X30" s="83">
        <f t="shared" si="5"/>
        <v>47.806352</v>
      </c>
      <c r="Y30" s="24">
        <v>1</v>
      </c>
      <c r="Z30" s="46">
        <f t="shared" si="6"/>
        <v>44.1568</v>
      </c>
    </row>
    <row r="31" ht="21.35" customHeight="1" spans="1:26">
      <c r="A31" s="66">
        <v>24</v>
      </c>
      <c r="B31" s="67" t="s">
        <v>61</v>
      </c>
      <c r="C31" s="66" t="s">
        <v>33</v>
      </c>
      <c r="D31" s="66" t="s">
        <v>27</v>
      </c>
      <c r="E31" s="24">
        <v>40000</v>
      </c>
      <c r="F31" s="26">
        <v>13773</v>
      </c>
      <c r="G31" s="26">
        <v>9764</v>
      </c>
      <c r="H31" s="26">
        <f t="shared" si="7"/>
        <v>4009</v>
      </c>
      <c r="I31" s="26">
        <v>1336</v>
      </c>
      <c r="J31" s="26">
        <v>1066</v>
      </c>
      <c r="K31" s="26">
        <v>1547</v>
      </c>
      <c r="L31" s="26">
        <v>1395</v>
      </c>
      <c r="M31" s="26">
        <v>8962.272</v>
      </c>
      <c r="N31" s="26">
        <f t="shared" si="0"/>
        <v>-8.21106104055714</v>
      </c>
      <c r="O31" s="26">
        <v>1323</v>
      </c>
      <c r="P31" s="26">
        <f t="shared" si="1"/>
        <v>24.108818011257</v>
      </c>
      <c r="Q31" s="26">
        <v>1501</v>
      </c>
      <c r="R31" s="26">
        <f t="shared" si="2"/>
        <v>-2.97349709114415</v>
      </c>
      <c r="S31" s="26">
        <v>1620</v>
      </c>
      <c r="T31" s="26">
        <f t="shared" si="3"/>
        <v>16.1290322580645</v>
      </c>
      <c r="U31" s="26">
        <f t="shared" si="4"/>
        <v>4444</v>
      </c>
      <c r="V31" s="26"/>
      <c r="W31" s="42">
        <v>1</v>
      </c>
      <c r="X31" s="83">
        <f t="shared" si="5"/>
        <v>16.2</v>
      </c>
      <c r="Y31" s="24">
        <v>1</v>
      </c>
      <c r="Z31" s="46">
        <f t="shared" si="6"/>
        <v>15.01</v>
      </c>
    </row>
    <row r="32" ht="21.35" customHeight="1" spans="1:26">
      <c r="A32" s="66">
        <v>25</v>
      </c>
      <c r="B32" s="67" t="s">
        <v>62</v>
      </c>
      <c r="C32" s="66" t="s">
        <v>33</v>
      </c>
      <c r="D32" s="66" t="s">
        <v>27</v>
      </c>
      <c r="E32" s="24">
        <v>16300</v>
      </c>
      <c r="F32" s="26">
        <v>6410</v>
      </c>
      <c r="G32" s="26">
        <v>4558</v>
      </c>
      <c r="H32" s="26">
        <f t="shared" si="7"/>
        <v>1852</v>
      </c>
      <c r="I32" s="26">
        <v>617.33</v>
      </c>
      <c r="J32" s="26">
        <v>566</v>
      </c>
      <c r="K32" s="26">
        <v>590.478</v>
      </c>
      <c r="L32" s="26">
        <v>695.7972</v>
      </c>
      <c r="M32" s="26">
        <v>3882.585</v>
      </c>
      <c r="N32" s="26">
        <f t="shared" si="0"/>
        <v>-14.8182316805617</v>
      </c>
      <c r="O32" s="26">
        <v>570</v>
      </c>
      <c r="P32" s="26">
        <f t="shared" si="1"/>
        <v>0.706713780918728</v>
      </c>
      <c r="Q32" s="26">
        <v>547.64</v>
      </c>
      <c r="R32" s="26">
        <f t="shared" si="2"/>
        <v>-7.25480034819248</v>
      </c>
      <c r="S32" s="26">
        <v>551.376</v>
      </c>
      <c r="T32" s="26">
        <f t="shared" si="3"/>
        <v>-20.7562203469632</v>
      </c>
      <c r="U32" s="26">
        <f t="shared" si="4"/>
        <v>1669.016</v>
      </c>
      <c r="V32" s="26"/>
      <c r="W32" s="42">
        <v>1</v>
      </c>
      <c r="X32" s="83">
        <f t="shared" si="5"/>
        <v>5.51376</v>
      </c>
      <c r="Y32" s="24">
        <v>1</v>
      </c>
      <c r="Z32" s="46">
        <f t="shared" si="6"/>
        <v>5.4764</v>
      </c>
    </row>
    <row r="33" ht="21.35" customHeight="1" spans="1:26">
      <c r="A33" s="66">
        <v>26</v>
      </c>
      <c r="B33" s="67" t="s">
        <v>63</v>
      </c>
      <c r="C33" s="66" t="s">
        <v>33</v>
      </c>
      <c r="D33" s="66" t="s">
        <v>27</v>
      </c>
      <c r="E33" s="24">
        <v>16000</v>
      </c>
      <c r="F33" s="26">
        <v>6860</v>
      </c>
      <c r="G33" s="26">
        <v>4811</v>
      </c>
      <c r="H33" s="26">
        <f t="shared" si="7"/>
        <v>2049</v>
      </c>
      <c r="I33" s="26">
        <v>683</v>
      </c>
      <c r="J33" s="26">
        <v>630</v>
      </c>
      <c r="K33" s="26">
        <v>439</v>
      </c>
      <c r="L33" s="26">
        <v>791.3024</v>
      </c>
      <c r="M33" s="26">
        <v>4944.0076</v>
      </c>
      <c r="N33" s="26">
        <f t="shared" si="0"/>
        <v>2.76465599667429</v>
      </c>
      <c r="O33" s="26">
        <v>812</v>
      </c>
      <c r="P33" s="26">
        <f t="shared" si="1"/>
        <v>28.8888888888889</v>
      </c>
      <c r="Q33" s="26">
        <v>431.1</v>
      </c>
      <c r="R33" s="26">
        <f t="shared" si="2"/>
        <v>-1.79954441913439</v>
      </c>
      <c r="S33" s="26">
        <v>640.95</v>
      </c>
      <c r="T33" s="26">
        <f t="shared" si="3"/>
        <v>-19.0006247927467</v>
      </c>
      <c r="U33" s="26">
        <f t="shared" si="4"/>
        <v>1884.05</v>
      </c>
      <c r="V33" s="26"/>
      <c r="W33" s="42">
        <v>1</v>
      </c>
      <c r="X33" s="83">
        <f t="shared" si="5"/>
        <v>6.4095</v>
      </c>
      <c r="Y33" s="24">
        <v>1</v>
      </c>
      <c r="Z33" s="46">
        <f t="shared" si="6"/>
        <v>4.311</v>
      </c>
    </row>
    <row r="34" ht="21.35" customHeight="1" spans="1:26">
      <c r="A34" s="66">
        <v>27</v>
      </c>
      <c r="B34" s="67" t="s">
        <v>64</v>
      </c>
      <c r="C34" s="66" t="s">
        <v>54</v>
      </c>
      <c r="D34" s="66" t="s">
        <v>52</v>
      </c>
      <c r="E34" s="24">
        <v>8800</v>
      </c>
      <c r="F34" s="26">
        <v>5768</v>
      </c>
      <c r="G34" s="26">
        <v>4266</v>
      </c>
      <c r="H34" s="26">
        <f t="shared" ref="H34:H36" si="8">F34-G34</f>
        <v>1502</v>
      </c>
      <c r="I34" s="26">
        <v>500</v>
      </c>
      <c r="J34" s="26">
        <v>501</v>
      </c>
      <c r="K34" s="26">
        <v>485</v>
      </c>
      <c r="L34" s="26">
        <v>516.3116</v>
      </c>
      <c r="M34" s="26">
        <v>2725.302</v>
      </c>
      <c r="N34" s="26">
        <f t="shared" si="0"/>
        <v>-36.1157524613221</v>
      </c>
      <c r="O34" s="26">
        <v>254</v>
      </c>
      <c r="P34" s="26">
        <f t="shared" si="1"/>
        <v>-49.3013972055888</v>
      </c>
      <c r="Q34" s="26">
        <v>236</v>
      </c>
      <c r="R34" s="26">
        <f t="shared" si="2"/>
        <v>-51.340206185567</v>
      </c>
      <c r="S34" s="26">
        <v>263.48</v>
      </c>
      <c r="T34" s="26">
        <f t="shared" si="3"/>
        <v>-48.9688010108624</v>
      </c>
      <c r="U34" s="26">
        <f t="shared" si="4"/>
        <v>753.48</v>
      </c>
      <c r="V34" s="26"/>
      <c r="W34" s="42">
        <v>1</v>
      </c>
      <c r="X34" s="83">
        <f t="shared" si="5"/>
        <v>2.6348</v>
      </c>
      <c r="Y34" s="24">
        <v>1</v>
      </c>
      <c r="Z34" s="46">
        <f t="shared" si="6"/>
        <v>2.36</v>
      </c>
    </row>
    <row r="35" ht="21.35" customHeight="1" spans="1:26">
      <c r="A35" s="66">
        <v>28</v>
      </c>
      <c r="B35" s="67" t="s">
        <v>65</v>
      </c>
      <c r="C35" s="66" t="s">
        <v>66</v>
      </c>
      <c r="D35" s="66" t="s">
        <v>27</v>
      </c>
      <c r="E35" s="24">
        <v>16000</v>
      </c>
      <c r="F35" s="26">
        <v>5135.856</v>
      </c>
      <c r="G35" s="26">
        <v>3656.136</v>
      </c>
      <c r="H35" s="26">
        <f t="shared" si="8"/>
        <v>1479.72</v>
      </c>
      <c r="I35" s="26">
        <v>493.24</v>
      </c>
      <c r="J35" s="26">
        <v>376.2</v>
      </c>
      <c r="K35" s="26">
        <v>537.504</v>
      </c>
      <c r="L35" s="26">
        <v>566.016</v>
      </c>
      <c r="M35" s="26">
        <v>3545</v>
      </c>
      <c r="N35" s="26">
        <f t="shared" si="0"/>
        <v>-3.03971187067439</v>
      </c>
      <c r="O35" s="26">
        <v>434.28</v>
      </c>
      <c r="P35" s="26">
        <f t="shared" si="1"/>
        <v>15.4385964912281</v>
      </c>
      <c r="Q35" s="26">
        <v>463.19</v>
      </c>
      <c r="R35" s="26">
        <f t="shared" si="2"/>
        <v>-13.8257575757576</v>
      </c>
      <c r="S35" s="26">
        <v>427.812</v>
      </c>
      <c r="T35" s="26">
        <f t="shared" si="3"/>
        <v>-24.4169776119403</v>
      </c>
      <c r="U35" s="26">
        <f t="shared" si="4"/>
        <v>1325.282</v>
      </c>
      <c r="V35" s="26"/>
      <c r="W35" s="42">
        <v>1</v>
      </c>
      <c r="X35" s="83">
        <f t="shared" si="5"/>
        <v>4.27812</v>
      </c>
      <c r="Y35" s="24">
        <v>1</v>
      </c>
      <c r="Z35" s="46">
        <f t="shared" si="6"/>
        <v>4.6319</v>
      </c>
    </row>
    <row r="36" ht="21.35" customHeight="1" spans="1:26">
      <c r="A36" s="66">
        <v>29</v>
      </c>
      <c r="B36" s="67" t="s">
        <v>67</v>
      </c>
      <c r="C36" s="66" t="s">
        <v>54</v>
      </c>
      <c r="D36" s="66" t="s">
        <v>27</v>
      </c>
      <c r="E36" s="24">
        <v>13750</v>
      </c>
      <c r="F36" s="26">
        <v>4401.432</v>
      </c>
      <c r="G36" s="26">
        <v>3105.018</v>
      </c>
      <c r="H36" s="26">
        <f t="shared" si="8"/>
        <v>1296.414</v>
      </c>
      <c r="I36" s="26">
        <v>432</v>
      </c>
      <c r="J36" s="26">
        <v>392.091</v>
      </c>
      <c r="K36" s="26">
        <v>404</v>
      </c>
      <c r="L36" s="26">
        <v>500.388</v>
      </c>
      <c r="M36" s="26">
        <v>3037.25</v>
      </c>
      <c r="N36" s="26">
        <f t="shared" si="0"/>
        <v>-2.18253163105657</v>
      </c>
      <c r="O36" s="26">
        <v>311.367</v>
      </c>
      <c r="P36" s="26">
        <f t="shared" si="1"/>
        <v>-20.5880777676611</v>
      </c>
      <c r="Q36" s="26">
        <v>401</v>
      </c>
      <c r="R36" s="26">
        <f t="shared" si="2"/>
        <v>-0.742574257425743</v>
      </c>
      <c r="S36" s="26">
        <v>402.213</v>
      </c>
      <c r="T36" s="26">
        <f t="shared" si="3"/>
        <v>-19.6197750545577</v>
      </c>
      <c r="U36" s="26">
        <f t="shared" si="4"/>
        <v>1114.58</v>
      </c>
      <c r="V36" s="26"/>
      <c r="W36" s="42">
        <v>1</v>
      </c>
      <c r="X36" s="83">
        <f t="shared" si="5"/>
        <v>4.02213</v>
      </c>
      <c r="Y36" s="24">
        <v>1</v>
      </c>
      <c r="Z36" s="46">
        <f t="shared" si="6"/>
        <v>4.01</v>
      </c>
    </row>
    <row r="37" ht="21.35" customHeight="1" spans="1:26">
      <c r="A37" s="66">
        <v>30</v>
      </c>
      <c r="B37" s="67" t="s">
        <v>68</v>
      </c>
      <c r="C37" s="66" t="s">
        <v>29</v>
      </c>
      <c r="D37" s="66" t="s">
        <v>27</v>
      </c>
      <c r="E37" s="24">
        <v>30000</v>
      </c>
      <c r="F37" s="26">
        <v>17322.624</v>
      </c>
      <c r="G37" s="26">
        <v>12235.212</v>
      </c>
      <c r="H37" s="26">
        <v>5087.412</v>
      </c>
      <c r="I37" s="26">
        <v>1695.804</v>
      </c>
      <c r="J37" s="26">
        <v>1618.716</v>
      </c>
      <c r="K37" s="26">
        <v>1766</v>
      </c>
      <c r="L37" s="26">
        <v>1702.8</v>
      </c>
      <c r="M37" s="26">
        <v>10949.928</v>
      </c>
      <c r="N37" s="26">
        <f t="shared" si="0"/>
        <v>-10.504795503339</v>
      </c>
      <c r="O37" s="26">
        <v>1403.292</v>
      </c>
      <c r="P37" s="26">
        <f t="shared" si="1"/>
        <v>-13.3083258582729</v>
      </c>
      <c r="Q37" s="26">
        <v>1618</v>
      </c>
      <c r="R37" s="26">
        <f t="shared" si="2"/>
        <v>-8.38052095130238</v>
      </c>
      <c r="S37" s="26">
        <v>1498.86</v>
      </c>
      <c r="T37" s="26">
        <f t="shared" si="3"/>
        <v>-11.9767441860465</v>
      </c>
      <c r="U37" s="26">
        <f t="shared" si="4"/>
        <v>4520.152</v>
      </c>
      <c r="V37" s="26"/>
      <c r="W37" s="42">
        <v>1</v>
      </c>
      <c r="X37" s="83">
        <f t="shared" si="5"/>
        <v>14.9886</v>
      </c>
      <c r="Y37" s="24">
        <v>1</v>
      </c>
      <c r="Z37" s="46">
        <f t="shared" si="6"/>
        <v>16.18</v>
      </c>
    </row>
    <row r="38" ht="21.35" customHeight="1" spans="1:26">
      <c r="A38" s="66">
        <v>31</v>
      </c>
      <c r="B38" s="67" t="s">
        <v>69</v>
      </c>
      <c r="C38" s="66" t="s">
        <v>29</v>
      </c>
      <c r="D38" s="66" t="s">
        <v>27</v>
      </c>
      <c r="E38" s="24">
        <v>31500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711.744</v>
      </c>
      <c r="N38" s="26" t="e">
        <f t="shared" si="0"/>
        <v>#DIV/0!</v>
      </c>
      <c r="O38" s="26">
        <v>726.792</v>
      </c>
      <c r="P38" s="26" t="e">
        <f t="shared" si="1"/>
        <v>#DIV/0!</v>
      </c>
      <c r="Q38" s="26">
        <v>957</v>
      </c>
      <c r="R38" s="26" t="s">
        <v>70</v>
      </c>
      <c r="S38" s="26">
        <v>1142</v>
      </c>
      <c r="T38" s="26" t="s">
        <v>70</v>
      </c>
      <c r="U38" s="26">
        <f t="shared" si="4"/>
        <v>2825.792</v>
      </c>
      <c r="V38" s="26"/>
      <c r="W38" s="42">
        <v>1</v>
      </c>
      <c r="X38" s="83">
        <f t="shared" si="5"/>
        <v>11.42</v>
      </c>
      <c r="Y38" s="24">
        <v>1</v>
      </c>
      <c r="Z38" s="46">
        <f t="shared" si="6"/>
        <v>9.57</v>
      </c>
    </row>
    <row r="39" ht="21.35" customHeight="1" spans="1:26">
      <c r="A39" s="66">
        <v>32</v>
      </c>
      <c r="B39" s="67" t="s">
        <v>71</v>
      </c>
      <c r="C39" s="66" t="s">
        <v>36</v>
      </c>
      <c r="D39" s="66" t="s">
        <v>27</v>
      </c>
      <c r="E39" s="24">
        <v>12500</v>
      </c>
      <c r="F39" s="26">
        <v>10644.43</v>
      </c>
      <c r="G39" s="26">
        <v>7675.26</v>
      </c>
      <c r="H39" s="26">
        <f>F39-G39</f>
        <v>2969.17</v>
      </c>
      <c r="I39" s="26">
        <v>989.73</v>
      </c>
      <c r="J39" s="26">
        <v>1016</v>
      </c>
      <c r="K39" s="26">
        <v>957.26</v>
      </c>
      <c r="L39" s="26">
        <v>994.93</v>
      </c>
      <c r="M39" s="26">
        <v>6033.65</v>
      </c>
      <c r="N39" s="26">
        <f t="shared" si="0"/>
        <v>-21.3883308187605</v>
      </c>
      <c r="O39" s="26">
        <v>747</v>
      </c>
      <c r="P39" s="26">
        <f t="shared" si="1"/>
        <v>-26.4763779527559</v>
      </c>
      <c r="Q39" s="26">
        <v>782</v>
      </c>
      <c r="R39" s="26">
        <f>(Q39-K39)/K39*100</f>
        <v>-18.3085055261893</v>
      </c>
      <c r="S39" s="26">
        <v>965.75</v>
      </c>
      <c r="T39" s="26">
        <f>(S39-L39)/L39*100</f>
        <v>-2.93286964912104</v>
      </c>
      <c r="U39" s="26">
        <f t="shared" si="4"/>
        <v>2494.75</v>
      </c>
      <c r="V39" s="26"/>
      <c r="W39" s="42">
        <v>1</v>
      </c>
      <c r="X39" s="83">
        <f t="shared" si="5"/>
        <v>9.6575</v>
      </c>
      <c r="Y39" s="24">
        <v>1</v>
      </c>
      <c r="Z39" s="46">
        <f t="shared" si="6"/>
        <v>7.82</v>
      </c>
    </row>
    <row r="40" ht="21.35" customHeight="1" spans="1:26">
      <c r="A40" s="66">
        <v>33</v>
      </c>
      <c r="B40" s="67" t="s">
        <v>72</v>
      </c>
      <c r="C40" s="66" t="s">
        <v>33</v>
      </c>
      <c r="D40" s="66" t="s">
        <v>27</v>
      </c>
      <c r="E40" s="24">
        <v>22550</v>
      </c>
      <c r="F40" s="26">
        <v>7641</v>
      </c>
      <c r="G40" s="26">
        <v>5541</v>
      </c>
      <c r="H40" s="26">
        <f>F40-G40</f>
        <v>2100</v>
      </c>
      <c r="I40" s="26">
        <v>700</v>
      </c>
      <c r="J40" s="26">
        <v>665</v>
      </c>
      <c r="K40" s="26">
        <v>633</v>
      </c>
      <c r="L40" s="26">
        <v>801.57</v>
      </c>
      <c r="M40" s="26">
        <v>5397.798</v>
      </c>
      <c r="N40" s="26">
        <f t="shared" si="0"/>
        <v>-2.58440714672442</v>
      </c>
      <c r="O40" s="26">
        <v>715</v>
      </c>
      <c r="P40" s="26">
        <f t="shared" si="1"/>
        <v>7.5187969924812</v>
      </c>
      <c r="Q40" s="26">
        <v>513</v>
      </c>
      <c r="R40" s="26">
        <f>(Q40-K40)/K40*100</f>
        <v>-18.957345971564</v>
      </c>
      <c r="S40" s="26">
        <v>662.88</v>
      </c>
      <c r="T40" s="26">
        <f>(S40-L40)/L40*100</f>
        <v>-17.3022942475392</v>
      </c>
      <c r="U40" s="26">
        <f t="shared" ref="U40:U71" si="9">S40+Q40+O40</f>
        <v>1890.88</v>
      </c>
      <c r="V40" s="26"/>
      <c r="W40" s="42">
        <v>1</v>
      </c>
      <c r="X40" s="83">
        <f t="shared" ref="X40:X71" si="10">S40*0.01</f>
        <v>6.6288</v>
      </c>
      <c r="Y40" s="24">
        <v>1</v>
      </c>
      <c r="Z40" s="46">
        <f t="shared" si="6"/>
        <v>5.13</v>
      </c>
    </row>
    <row r="41" ht="21.35" customHeight="1" spans="1:26">
      <c r="A41" s="66">
        <v>34</v>
      </c>
      <c r="B41" s="67" t="s">
        <v>73</v>
      </c>
      <c r="C41" s="66" t="s">
        <v>44</v>
      </c>
      <c r="D41" s="66" t="s">
        <v>48</v>
      </c>
      <c r="E41" s="24">
        <v>2500</v>
      </c>
      <c r="F41" s="26">
        <v>964</v>
      </c>
      <c r="G41" s="26">
        <v>964</v>
      </c>
      <c r="H41" s="26">
        <f>F41-G41</f>
        <v>0</v>
      </c>
      <c r="I41" s="26">
        <v>0</v>
      </c>
      <c r="J41" s="26">
        <v>0</v>
      </c>
      <c r="K41" s="26">
        <v>0</v>
      </c>
      <c r="L41" s="26">
        <v>0</v>
      </c>
      <c r="M41" s="26">
        <v>779.758</v>
      </c>
      <c r="N41" s="26">
        <f t="shared" si="0"/>
        <v>-19.1122406639004</v>
      </c>
      <c r="O41" s="26">
        <v>115</v>
      </c>
      <c r="P41" s="26" t="e">
        <f t="shared" si="1"/>
        <v>#DIV/0!</v>
      </c>
      <c r="Q41" s="26">
        <v>115.598</v>
      </c>
      <c r="R41" s="26" t="s">
        <v>70</v>
      </c>
      <c r="S41" s="26">
        <v>122</v>
      </c>
      <c r="T41" s="26" t="s">
        <v>70</v>
      </c>
      <c r="U41" s="26">
        <f t="shared" si="9"/>
        <v>352.598</v>
      </c>
      <c r="V41" s="26"/>
      <c r="W41" s="42">
        <v>1</v>
      </c>
      <c r="X41" s="83">
        <f t="shared" si="10"/>
        <v>1.22</v>
      </c>
      <c r="Y41" s="24">
        <v>1</v>
      </c>
      <c r="Z41" s="46">
        <f t="shared" si="6"/>
        <v>1.15598</v>
      </c>
    </row>
    <row r="42" ht="21.35" customHeight="1" spans="1:26">
      <c r="A42" s="66">
        <v>35</v>
      </c>
      <c r="B42" s="67" t="s">
        <v>74</v>
      </c>
      <c r="C42" s="66" t="s">
        <v>29</v>
      </c>
      <c r="D42" s="66" t="s">
        <v>27</v>
      </c>
      <c r="E42" s="24">
        <v>16000</v>
      </c>
      <c r="F42" s="26">
        <v>7068.222</v>
      </c>
      <c r="G42" s="26">
        <v>5402.292</v>
      </c>
      <c r="H42" s="26">
        <v>1665.93</v>
      </c>
      <c r="I42" s="26">
        <v>550.31</v>
      </c>
      <c r="J42" s="26">
        <v>678.636</v>
      </c>
      <c r="K42" s="26">
        <v>369</v>
      </c>
      <c r="L42" s="26">
        <v>608</v>
      </c>
      <c r="M42" s="26">
        <v>4088.028</v>
      </c>
      <c r="N42" s="26">
        <f t="shared" si="0"/>
        <v>-24.327896381758</v>
      </c>
      <c r="O42" s="26">
        <v>463.428</v>
      </c>
      <c r="P42" s="26">
        <f t="shared" si="1"/>
        <v>-31.7118455254363</v>
      </c>
      <c r="Q42" s="26">
        <v>518.57</v>
      </c>
      <c r="R42" s="26">
        <f>(Q42-K42)/K42*100</f>
        <v>40.5338753387534</v>
      </c>
      <c r="S42" s="26">
        <v>610</v>
      </c>
      <c r="T42" s="26">
        <f t="shared" ref="T42:T68" si="11">(S42-L42)/L42*100</f>
        <v>0.328947368421053</v>
      </c>
      <c r="U42" s="26">
        <f t="shared" si="9"/>
        <v>1591.998</v>
      </c>
      <c r="V42" s="26"/>
      <c r="W42" s="42">
        <v>1</v>
      </c>
      <c r="X42" s="83">
        <f t="shared" si="10"/>
        <v>6.1</v>
      </c>
      <c r="Y42" s="24">
        <v>1</v>
      </c>
      <c r="Z42" s="46">
        <f t="shared" si="6"/>
        <v>5.1857</v>
      </c>
    </row>
    <row r="43" ht="21.35" customHeight="1" spans="1:26">
      <c r="A43" s="66">
        <v>36</v>
      </c>
      <c r="B43" s="67" t="s">
        <v>75</v>
      </c>
      <c r="C43" s="66" t="s">
        <v>54</v>
      </c>
      <c r="D43" s="66" t="s">
        <v>27</v>
      </c>
      <c r="E43" s="24">
        <v>16800</v>
      </c>
      <c r="F43" s="26">
        <v>4372.795</v>
      </c>
      <c r="G43" s="26">
        <v>3180.555</v>
      </c>
      <c r="H43" s="26">
        <f>F43-G43</f>
        <v>1192.24</v>
      </c>
      <c r="I43" s="26">
        <v>397.41</v>
      </c>
      <c r="J43" s="26">
        <v>438.305</v>
      </c>
      <c r="K43" s="26">
        <v>451.745</v>
      </c>
      <c r="L43" s="26">
        <v>302.19</v>
      </c>
      <c r="M43" s="26">
        <v>2936.08</v>
      </c>
      <c r="N43" s="26">
        <f t="shared" si="0"/>
        <v>-7.6865515609697</v>
      </c>
      <c r="O43" s="26">
        <v>290.5</v>
      </c>
      <c r="P43" s="26">
        <f t="shared" si="1"/>
        <v>-33.7219516090394</v>
      </c>
      <c r="Q43" s="26">
        <v>351</v>
      </c>
      <c r="R43" s="26">
        <f>(Q43-K43)/K43*100</f>
        <v>-22.301298298819</v>
      </c>
      <c r="S43" s="26">
        <v>469.88</v>
      </c>
      <c r="T43" s="26">
        <f t="shared" si="11"/>
        <v>55.4915781461994</v>
      </c>
      <c r="U43" s="26">
        <f t="shared" si="9"/>
        <v>1111.38</v>
      </c>
      <c r="V43" s="26"/>
      <c r="W43" s="42">
        <v>1</v>
      </c>
      <c r="X43" s="83">
        <f t="shared" si="10"/>
        <v>4.6988</v>
      </c>
      <c r="Y43" s="24">
        <v>1</v>
      </c>
      <c r="Z43" s="46">
        <f t="shared" si="6"/>
        <v>3.51</v>
      </c>
    </row>
    <row r="44" ht="21.35" customHeight="1" spans="1:26">
      <c r="A44" s="66">
        <v>37</v>
      </c>
      <c r="B44" s="67" t="s">
        <v>76</v>
      </c>
      <c r="C44" s="66" t="s">
        <v>54</v>
      </c>
      <c r="D44" s="66" t="s">
        <v>27</v>
      </c>
      <c r="E44" s="24">
        <v>36000</v>
      </c>
      <c r="F44" s="26">
        <v>6326</v>
      </c>
      <c r="G44" s="26">
        <v>2425</v>
      </c>
      <c r="H44" s="26">
        <f>F44-G44</f>
        <v>3901</v>
      </c>
      <c r="I44" s="26">
        <v>1300.211</v>
      </c>
      <c r="J44" s="26">
        <v>1117</v>
      </c>
      <c r="K44" s="26">
        <v>1321.32</v>
      </c>
      <c r="L44" s="26">
        <v>1462.263</v>
      </c>
      <c r="M44" s="26">
        <v>8867</v>
      </c>
      <c r="N44" s="26">
        <f t="shared" si="0"/>
        <v>265.649484536082</v>
      </c>
      <c r="O44" s="26">
        <v>1031</v>
      </c>
      <c r="P44" s="26">
        <f t="shared" si="1"/>
        <v>-7.69919427036705</v>
      </c>
      <c r="Q44" s="26">
        <v>1361</v>
      </c>
      <c r="R44" s="26">
        <f>(Q44-K44)/K44*100</f>
        <v>3.0030575485121</v>
      </c>
      <c r="S44" s="26">
        <v>1143.35</v>
      </c>
      <c r="T44" s="26">
        <f t="shared" si="11"/>
        <v>-21.8095513597759</v>
      </c>
      <c r="U44" s="26">
        <f t="shared" si="9"/>
        <v>3535.35</v>
      </c>
      <c r="V44" s="26"/>
      <c r="W44" s="42">
        <v>1</v>
      </c>
      <c r="X44" s="83">
        <f t="shared" si="10"/>
        <v>11.4335</v>
      </c>
      <c r="Y44" s="24">
        <v>1</v>
      </c>
      <c r="Z44" s="46">
        <f t="shared" si="6"/>
        <v>13.61</v>
      </c>
    </row>
    <row r="45" ht="21.35" customHeight="1" spans="1:26">
      <c r="A45" s="66">
        <v>38</v>
      </c>
      <c r="B45" s="67" t="s">
        <v>77</v>
      </c>
      <c r="C45" s="66" t="s">
        <v>29</v>
      </c>
      <c r="D45" s="66" t="s">
        <v>27</v>
      </c>
      <c r="E45" s="24">
        <v>20000</v>
      </c>
      <c r="F45" s="26">
        <v>6419.028</v>
      </c>
      <c r="G45" s="26">
        <v>4696.758</v>
      </c>
      <c r="H45" s="26">
        <v>1722.27</v>
      </c>
      <c r="I45" s="26">
        <v>617.67</v>
      </c>
      <c r="J45" s="26">
        <v>525.756</v>
      </c>
      <c r="K45" s="26">
        <v>625.812</v>
      </c>
      <c r="L45" s="26">
        <v>571</v>
      </c>
      <c r="M45" s="26">
        <v>4082.628</v>
      </c>
      <c r="N45" s="26">
        <f t="shared" si="0"/>
        <v>-13.0756151370797</v>
      </c>
      <c r="O45" s="26">
        <v>479.16</v>
      </c>
      <c r="P45" s="26">
        <f t="shared" si="1"/>
        <v>-8.86266633191061</v>
      </c>
      <c r="Q45" s="26">
        <v>580.206</v>
      </c>
      <c r="R45" s="26">
        <f>(Q45-K45)/K45*100</f>
        <v>-7.28749209027631</v>
      </c>
      <c r="S45" s="26">
        <v>650</v>
      </c>
      <c r="T45" s="26">
        <f t="shared" si="11"/>
        <v>13.8353765323993</v>
      </c>
      <c r="U45" s="26">
        <f t="shared" si="9"/>
        <v>1709.366</v>
      </c>
      <c r="V45" s="26"/>
      <c r="W45" s="42">
        <v>1</v>
      </c>
      <c r="X45" s="83">
        <f t="shared" si="10"/>
        <v>6.5</v>
      </c>
      <c r="Y45" s="24">
        <v>1</v>
      </c>
      <c r="Z45" s="46">
        <f t="shared" si="6"/>
        <v>5.80206</v>
      </c>
    </row>
    <row r="46" ht="21.35" customHeight="1" spans="1:26">
      <c r="A46" s="66">
        <v>39</v>
      </c>
      <c r="B46" s="67" t="s">
        <v>78</v>
      </c>
      <c r="C46" s="66" t="s">
        <v>79</v>
      </c>
      <c r="D46" s="66" t="s">
        <v>30</v>
      </c>
      <c r="E46" s="24">
        <v>25000</v>
      </c>
      <c r="F46" s="26">
        <v>9713</v>
      </c>
      <c r="G46" s="26">
        <v>5137</v>
      </c>
      <c r="H46" s="26">
        <f>F46-G46</f>
        <v>4576</v>
      </c>
      <c r="I46" s="26">
        <v>1525</v>
      </c>
      <c r="J46" s="26">
        <v>1677</v>
      </c>
      <c r="K46" s="26">
        <v>1272.1</v>
      </c>
      <c r="L46" s="26">
        <v>1626.702</v>
      </c>
      <c r="M46" s="26">
        <v>13212.558</v>
      </c>
      <c r="N46" s="26">
        <f t="shared" si="0"/>
        <v>157.203776523263</v>
      </c>
      <c r="O46" s="26">
        <v>1774</v>
      </c>
      <c r="P46" s="26">
        <f t="shared" si="1"/>
        <v>5.78413834227788</v>
      </c>
      <c r="Q46" s="26">
        <v>580</v>
      </c>
      <c r="R46" s="26" t="s">
        <v>70</v>
      </c>
      <c r="S46" s="26">
        <v>279.89</v>
      </c>
      <c r="T46" s="26">
        <f t="shared" si="11"/>
        <v>-82.7940212774067</v>
      </c>
      <c r="U46" s="26">
        <f t="shared" si="9"/>
        <v>2633.89</v>
      </c>
      <c r="V46" s="26"/>
      <c r="W46" s="42">
        <v>1</v>
      </c>
      <c r="X46" s="83">
        <f t="shared" si="10"/>
        <v>2.7989</v>
      </c>
      <c r="Y46" s="24">
        <v>1</v>
      </c>
      <c r="Z46" s="46">
        <f t="shared" si="6"/>
        <v>5.8</v>
      </c>
    </row>
    <row r="47" ht="21.35" customHeight="1" spans="1:26">
      <c r="A47" s="66">
        <v>40</v>
      </c>
      <c r="B47" s="67" t="s">
        <v>80</v>
      </c>
      <c r="C47" s="66" t="s">
        <v>79</v>
      </c>
      <c r="D47" s="66" t="s">
        <v>27</v>
      </c>
      <c r="E47" s="24">
        <v>16000</v>
      </c>
      <c r="F47" s="26">
        <v>3971</v>
      </c>
      <c r="G47" s="26">
        <v>3025.41</v>
      </c>
      <c r="H47" s="26">
        <f>F47-G47</f>
        <v>945.59</v>
      </c>
      <c r="I47" s="26">
        <v>325.86</v>
      </c>
      <c r="J47" s="26">
        <v>311.08</v>
      </c>
      <c r="K47" s="26">
        <v>358.43</v>
      </c>
      <c r="L47" s="26">
        <v>308.09</v>
      </c>
      <c r="M47" s="26">
        <v>1492</v>
      </c>
      <c r="N47" s="26">
        <f t="shared" si="0"/>
        <v>-50.6843700523235</v>
      </c>
      <c r="O47" s="26">
        <v>150.08</v>
      </c>
      <c r="P47" s="26">
        <f t="shared" si="1"/>
        <v>-51.7551755175517</v>
      </c>
      <c r="Q47" s="26">
        <v>469.45</v>
      </c>
      <c r="R47" s="26">
        <f t="shared" ref="R47:R61" si="12">(Q47-K47)/K47*100</f>
        <v>30.9739698127947</v>
      </c>
      <c r="S47" s="26">
        <v>258.75</v>
      </c>
      <c r="T47" s="26">
        <f t="shared" si="11"/>
        <v>-16.0148008698757</v>
      </c>
      <c r="U47" s="26">
        <f t="shared" si="9"/>
        <v>878.28</v>
      </c>
      <c r="V47" s="26"/>
      <c r="W47" s="42">
        <v>1</v>
      </c>
      <c r="X47" s="83">
        <f t="shared" si="10"/>
        <v>2.5875</v>
      </c>
      <c r="Y47" s="24">
        <v>1</v>
      </c>
      <c r="Z47" s="46">
        <f t="shared" si="6"/>
        <v>4.6945</v>
      </c>
    </row>
    <row r="48" ht="21.35" customHeight="1" spans="1:26">
      <c r="A48" s="66">
        <v>41</v>
      </c>
      <c r="B48" s="67" t="s">
        <v>81</v>
      </c>
      <c r="C48" s="66" t="s">
        <v>29</v>
      </c>
      <c r="D48" s="66" t="s">
        <v>27</v>
      </c>
      <c r="E48" s="24">
        <v>18000</v>
      </c>
      <c r="F48" s="26">
        <v>6629.7</v>
      </c>
      <c r="G48" s="26">
        <v>4416.06</v>
      </c>
      <c r="H48" s="26">
        <v>2213.64</v>
      </c>
      <c r="I48" s="26">
        <v>785</v>
      </c>
      <c r="J48" s="26">
        <v>709.5</v>
      </c>
      <c r="K48" s="26">
        <v>739</v>
      </c>
      <c r="L48" s="26">
        <v>765</v>
      </c>
      <c r="M48" s="26">
        <v>5542.02</v>
      </c>
      <c r="N48" s="26">
        <f t="shared" si="0"/>
        <v>25.4969361829323</v>
      </c>
      <c r="O48" s="26">
        <v>668.58</v>
      </c>
      <c r="P48" s="26">
        <f t="shared" si="1"/>
        <v>-5.76744186046511</v>
      </c>
      <c r="Q48" s="26">
        <v>711</v>
      </c>
      <c r="R48" s="26">
        <f t="shared" si="12"/>
        <v>-3.78890392422192</v>
      </c>
      <c r="S48" s="26">
        <v>790</v>
      </c>
      <c r="T48" s="26">
        <f t="shared" si="11"/>
        <v>3.26797385620915</v>
      </c>
      <c r="U48" s="26">
        <f t="shared" si="9"/>
        <v>2169.58</v>
      </c>
      <c r="V48" s="26"/>
      <c r="W48" s="42">
        <v>1</v>
      </c>
      <c r="X48" s="83">
        <f t="shared" si="10"/>
        <v>7.9</v>
      </c>
      <c r="Y48" s="24">
        <v>1</v>
      </c>
      <c r="Z48" s="46">
        <f t="shared" si="6"/>
        <v>7.11</v>
      </c>
    </row>
    <row r="49" s="8" customFormat="1" ht="21.35" customHeight="1" spans="1:27">
      <c r="A49" s="66">
        <v>42</v>
      </c>
      <c r="B49" s="67" t="s">
        <v>82</v>
      </c>
      <c r="C49" s="66" t="s">
        <v>54</v>
      </c>
      <c r="D49" s="66" t="s">
        <v>27</v>
      </c>
      <c r="E49" s="24">
        <v>40000</v>
      </c>
      <c r="F49" s="26">
        <v>13332</v>
      </c>
      <c r="G49" s="26">
        <v>9547</v>
      </c>
      <c r="H49" s="26">
        <f t="shared" ref="H49:H59" si="13">F49-G49</f>
        <v>3785</v>
      </c>
      <c r="I49" s="26">
        <v>1199</v>
      </c>
      <c r="J49" s="26">
        <v>1042</v>
      </c>
      <c r="K49" s="26">
        <v>1384.24</v>
      </c>
      <c r="L49" s="26">
        <v>1359.952</v>
      </c>
      <c r="M49" s="26">
        <v>9573</v>
      </c>
      <c r="N49" s="26">
        <f t="shared" si="0"/>
        <v>0.272336859746517</v>
      </c>
      <c r="O49" s="26">
        <v>1187</v>
      </c>
      <c r="P49" s="26">
        <f t="shared" si="1"/>
        <v>13.915547024952</v>
      </c>
      <c r="Q49" s="26">
        <v>1077</v>
      </c>
      <c r="R49" s="26">
        <f t="shared" si="12"/>
        <v>-22.1955730220193</v>
      </c>
      <c r="S49" s="26">
        <v>1114</v>
      </c>
      <c r="T49" s="26">
        <f t="shared" si="11"/>
        <v>-18.0853441886184</v>
      </c>
      <c r="U49" s="26">
        <f t="shared" si="9"/>
        <v>3378</v>
      </c>
      <c r="V49" s="26"/>
      <c r="W49" s="42">
        <v>1</v>
      </c>
      <c r="X49" s="83">
        <f t="shared" si="10"/>
        <v>11.14</v>
      </c>
      <c r="Y49" s="24">
        <v>1</v>
      </c>
      <c r="Z49" s="46">
        <f t="shared" si="6"/>
        <v>10.77</v>
      </c>
      <c r="AA49" s="5"/>
    </row>
    <row r="50" ht="21.35" customHeight="1" spans="1:26">
      <c r="A50" s="66">
        <v>43</v>
      </c>
      <c r="B50" s="67" t="s">
        <v>83</v>
      </c>
      <c r="C50" s="66" t="s">
        <v>51</v>
      </c>
      <c r="D50" s="66" t="s">
        <v>48</v>
      </c>
      <c r="E50" s="24">
        <v>189000</v>
      </c>
      <c r="F50" s="26">
        <v>70161</v>
      </c>
      <c r="G50" s="26">
        <v>58611</v>
      </c>
      <c r="H50" s="26">
        <f t="shared" si="13"/>
        <v>11550</v>
      </c>
      <c r="I50" s="26">
        <v>3850</v>
      </c>
      <c r="J50" s="26">
        <v>3460</v>
      </c>
      <c r="K50" s="26">
        <v>4060</v>
      </c>
      <c r="L50" s="26">
        <v>4028.464</v>
      </c>
      <c r="M50" s="26">
        <v>30425</v>
      </c>
      <c r="N50" s="26">
        <f t="shared" si="0"/>
        <v>-48.0899489856853</v>
      </c>
      <c r="O50" s="26">
        <v>3218</v>
      </c>
      <c r="P50" s="26">
        <f t="shared" si="1"/>
        <v>-6.99421965317919</v>
      </c>
      <c r="Q50" s="26">
        <v>4087.08</v>
      </c>
      <c r="R50" s="26">
        <f t="shared" si="12"/>
        <v>0.666995073891624</v>
      </c>
      <c r="S50" s="26">
        <v>3780.6514</v>
      </c>
      <c r="T50" s="26">
        <f t="shared" si="11"/>
        <v>-6.15154063682832</v>
      </c>
      <c r="U50" s="26">
        <f t="shared" si="9"/>
        <v>11085.7314</v>
      </c>
      <c r="V50" s="26"/>
      <c r="W50" s="42">
        <v>1</v>
      </c>
      <c r="X50" s="83">
        <f t="shared" si="10"/>
        <v>37.806514</v>
      </c>
      <c r="Y50" s="24">
        <v>1</v>
      </c>
      <c r="Z50" s="46">
        <f t="shared" si="6"/>
        <v>40.8708</v>
      </c>
    </row>
    <row r="51" ht="21.35" customHeight="1" spans="1:26">
      <c r="A51" s="66">
        <v>44</v>
      </c>
      <c r="B51" s="67" t="s">
        <v>84</v>
      </c>
      <c r="C51" s="66" t="s">
        <v>51</v>
      </c>
      <c r="D51" s="66" t="s">
        <v>48</v>
      </c>
      <c r="E51" s="24">
        <v>40000</v>
      </c>
      <c r="F51" s="26">
        <v>19241</v>
      </c>
      <c r="G51" s="26">
        <v>14233</v>
      </c>
      <c r="H51" s="26">
        <f t="shared" si="13"/>
        <v>5008</v>
      </c>
      <c r="I51" s="26">
        <v>1669</v>
      </c>
      <c r="J51" s="26">
        <v>1783</v>
      </c>
      <c r="K51" s="26">
        <v>1766</v>
      </c>
      <c r="L51" s="26">
        <v>1459</v>
      </c>
      <c r="M51" s="26">
        <v>17259.704</v>
      </c>
      <c r="N51" s="26">
        <f t="shared" si="0"/>
        <v>21.2653973160964</v>
      </c>
      <c r="O51" s="26">
        <v>768</v>
      </c>
      <c r="P51" s="26">
        <f t="shared" si="1"/>
        <v>-56.926528323051</v>
      </c>
      <c r="Q51" s="26">
        <v>309</v>
      </c>
      <c r="R51" s="26">
        <f t="shared" si="12"/>
        <v>-82.5028312570781</v>
      </c>
      <c r="S51" s="26">
        <v>1553</v>
      </c>
      <c r="T51" s="26">
        <f t="shared" si="11"/>
        <v>6.44276901987663</v>
      </c>
      <c r="U51" s="26">
        <f t="shared" si="9"/>
        <v>2630</v>
      </c>
      <c r="V51" s="26"/>
      <c r="W51" s="42">
        <v>1</v>
      </c>
      <c r="X51" s="83">
        <f t="shared" si="10"/>
        <v>15.53</v>
      </c>
      <c r="Y51" s="24">
        <v>1</v>
      </c>
      <c r="Z51" s="46">
        <f t="shared" si="6"/>
        <v>3.09</v>
      </c>
    </row>
    <row r="52" ht="21.35" customHeight="1" spans="1:26">
      <c r="A52" s="66">
        <v>45</v>
      </c>
      <c r="B52" s="67" t="s">
        <v>85</v>
      </c>
      <c r="C52" s="66" t="s">
        <v>51</v>
      </c>
      <c r="D52" s="66" t="s">
        <v>48</v>
      </c>
      <c r="E52" s="24">
        <v>31500</v>
      </c>
      <c r="F52" s="26">
        <v>5558</v>
      </c>
      <c r="G52" s="26">
        <v>3610</v>
      </c>
      <c r="H52" s="26">
        <f t="shared" si="13"/>
        <v>1948</v>
      </c>
      <c r="I52" s="26">
        <v>640</v>
      </c>
      <c r="J52" s="26">
        <v>711</v>
      </c>
      <c r="K52" s="26">
        <v>627.02</v>
      </c>
      <c r="L52" s="26">
        <v>608.92</v>
      </c>
      <c r="M52" s="26">
        <v>4724.808</v>
      </c>
      <c r="N52" s="26">
        <f t="shared" si="0"/>
        <v>30.881108033241</v>
      </c>
      <c r="O52" s="26">
        <v>619</v>
      </c>
      <c r="P52" s="26">
        <f t="shared" si="1"/>
        <v>-12.9395218002813</v>
      </c>
      <c r="Q52" s="26">
        <v>683.73</v>
      </c>
      <c r="R52" s="26">
        <f t="shared" si="12"/>
        <v>9.0443686006826</v>
      </c>
      <c r="S52" s="26">
        <v>619.02</v>
      </c>
      <c r="T52" s="26">
        <f t="shared" si="11"/>
        <v>1.65867437430205</v>
      </c>
      <c r="U52" s="26">
        <f t="shared" si="9"/>
        <v>1921.75</v>
      </c>
      <c r="V52" s="26"/>
      <c r="W52" s="42">
        <v>1</v>
      </c>
      <c r="X52" s="83">
        <f t="shared" si="10"/>
        <v>6.1902</v>
      </c>
      <c r="Y52" s="24">
        <v>1</v>
      </c>
      <c r="Z52" s="46">
        <f t="shared" si="6"/>
        <v>6.8373</v>
      </c>
    </row>
    <row r="53" ht="21.35" customHeight="1" spans="1:26">
      <c r="A53" s="66">
        <v>46</v>
      </c>
      <c r="B53" s="67" t="s">
        <v>86</v>
      </c>
      <c r="C53" s="66" t="s">
        <v>33</v>
      </c>
      <c r="D53" s="66" t="s">
        <v>48</v>
      </c>
      <c r="E53" s="24">
        <v>20000</v>
      </c>
      <c r="F53" s="26">
        <v>5455</v>
      </c>
      <c r="G53" s="26">
        <v>3534</v>
      </c>
      <c r="H53" s="26">
        <f t="shared" si="13"/>
        <v>1921</v>
      </c>
      <c r="I53" s="26">
        <v>640</v>
      </c>
      <c r="J53" s="26">
        <v>516.12</v>
      </c>
      <c r="K53" s="26">
        <v>661.32</v>
      </c>
      <c r="L53" s="26">
        <v>743.16</v>
      </c>
      <c r="M53" s="26">
        <v>4715.04</v>
      </c>
      <c r="N53" s="26">
        <f t="shared" si="0"/>
        <v>33.4193548387097</v>
      </c>
      <c r="O53" s="26">
        <v>481.8</v>
      </c>
      <c r="P53" s="26">
        <f t="shared" si="1"/>
        <v>-6.64961636828644</v>
      </c>
      <c r="Q53" s="26">
        <v>378.8</v>
      </c>
      <c r="R53" s="26">
        <f t="shared" si="12"/>
        <v>-42.720619367326</v>
      </c>
      <c r="S53" s="26">
        <v>460.68</v>
      </c>
      <c r="T53" s="26">
        <f t="shared" si="11"/>
        <v>-38.0106571936057</v>
      </c>
      <c r="U53" s="26">
        <f t="shared" si="9"/>
        <v>1321.28</v>
      </c>
      <c r="V53" s="26"/>
      <c r="W53" s="42">
        <v>1</v>
      </c>
      <c r="X53" s="83">
        <f t="shared" si="10"/>
        <v>4.6068</v>
      </c>
      <c r="Y53" s="24">
        <v>1</v>
      </c>
      <c r="Z53" s="46">
        <f t="shared" si="6"/>
        <v>3.788</v>
      </c>
    </row>
    <row r="54" ht="21.35" customHeight="1" spans="1:26">
      <c r="A54" s="66">
        <v>47</v>
      </c>
      <c r="B54" s="67" t="s">
        <v>87</v>
      </c>
      <c r="C54" s="66" t="s">
        <v>44</v>
      </c>
      <c r="D54" s="66" t="s">
        <v>27</v>
      </c>
      <c r="E54" s="24">
        <v>16000</v>
      </c>
      <c r="F54" s="26">
        <v>5454.288</v>
      </c>
      <c r="G54" s="26">
        <v>4112.668</v>
      </c>
      <c r="H54" s="26">
        <f t="shared" si="13"/>
        <v>1341.62</v>
      </c>
      <c r="I54" s="26">
        <v>447.206666666667</v>
      </c>
      <c r="J54" s="26">
        <v>435.036</v>
      </c>
      <c r="K54" s="26">
        <v>410.172</v>
      </c>
      <c r="L54" s="26">
        <v>496.412</v>
      </c>
      <c r="M54" s="26">
        <v>3720</v>
      </c>
      <c r="N54" s="26">
        <f t="shared" si="0"/>
        <v>-9.54776801823049</v>
      </c>
      <c r="O54" s="26">
        <v>486.5</v>
      </c>
      <c r="P54" s="26">
        <f t="shared" si="1"/>
        <v>11.8298255776533</v>
      </c>
      <c r="Q54" s="26">
        <v>413.364</v>
      </c>
      <c r="R54" s="26">
        <f t="shared" si="12"/>
        <v>0.778210116731505</v>
      </c>
      <c r="S54" s="26">
        <v>399.616</v>
      </c>
      <c r="T54" s="26">
        <f t="shared" si="11"/>
        <v>-19.4991257262113</v>
      </c>
      <c r="U54" s="26">
        <f t="shared" si="9"/>
        <v>1299.48</v>
      </c>
      <c r="V54" s="26"/>
      <c r="W54" s="42">
        <v>1</v>
      </c>
      <c r="X54" s="83">
        <f t="shared" si="10"/>
        <v>3.99616</v>
      </c>
      <c r="Y54" s="24">
        <v>1</v>
      </c>
      <c r="Z54" s="46">
        <f t="shared" si="6"/>
        <v>4.13364</v>
      </c>
    </row>
    <row r="55" ht="21.35" customHeight="1" spans="1:26">
      <c r="A55" s="66">
        <v>48</v>
      </c>
      <c r="B55" s="67" t="s">
        <v>88</v>
      </c>
      <c r="C55" s="66" t="s">
        <v>44</v>
      </c>
      <c r="D55" s="66" t="s">
        <v>27</v>
      </c>
      <c r="E55" s="24">
        <v>20000</v>
      </c>
      <c r="F55" s="26">
        <v>5475</v>
      </c>
      <c r="G55" s="26">
        <v>3558</v>
      </c>
      <c r="H55" s="26">
        <f t="shared" si="13"/>
        <v>1917</v>
      </c>
      <c r="I55" s="26">
        <v>639</v>
      </c>
      <c r="J55" s="26">
        <v>470</v>
      </c>
      <c r="K55" s="26">
        <v>756.0023</v>
      </c>
      <c r="L55" s="26">
        <v>691</v>
      </c>
      <c r="M55" s="26">
        <v>3907.1122</v>
      </c>
      <c r="N55" s="26">
        <f t="shared" si="0"/>
        <v>9.81203485103991</v>
      </c>
      <c r="O55" s="26">
        <v>367</v>
      </c>
      <c r="P55" s="26">
        <f t="shared" si="1"/>
        <v>-21.9148936170213</v>
      </c>
      <c r="Q55" s="26">
        <v>553.9615</v>
      </c>
      <c r="R55" s="26">
        <f t="shared" si="12"/>
        <v>-26.7248922390845</v>
      </c>
      <c r="S55" s="26">
        <v>421</v>
      </c>
      <c r="T55" s="26">
        <f t="shared" si="11"/>
        <v>-39.0738060781476</v>
      </c>
      <c r="U55" s="26">
        <f t="shared" si="9"/>
        <v>1341.9615</v>
      </c>
      <c r="V55" s="26"/>
      <c r="W55" s="42">
        <v>1</v>
      </c>
      <c r="X55" s="83">
        <f t="shared" si="10"/>
        <v>4.21</v>
      </c>
      <c r="Y55" s="24">
        <v>1</v>
      </c>
      <c r="Z55" s="46">
        <f t="shared" si="6"/>
        <v>5.539615</v>
      </c>
    </row>
    <row r="56" ht="21.35" customHeight="1" spans="1:26">
      <c r="A56" s="66">
        <v>49</v>
      </c>
      <c r="B56" s="67" t="s">
        <v>89</v>
      </c>
      <c r="C56" s="66" t="s">
        <v>79</v>
      </c>
      <c r="D56" s="66" t="s">
        <v>27</v>
      </c>
      <c r="E56" s="24">
        <v>31500</v>
      </c>
      <c r="F56" s="26">
        <v>13007</v>
      </c>
      <c r="G56" s="26">
        <v>9357</v>
      </c>
      <c r="H56" s="26">
        <f t="shared" si="13"/>
        <v>3650</v>
      </c>
      <c r="I56" s="26">
        <v>1233</v>
      </c>
      <c r="J56" s="26">
        <v>1161</v>
      </c>
      <c r="K56" s="26">
        <v>1254.88</v>
      </c>
      <c r="L56" s="26">
        <v>1283.04</v>
      </c>
      <c r="M56" s="26">
        <v>9563</v>
      </c>
      <c r="N56" s="26">
        <f t="shared" si="0"/>
        <v>2.20156032916533</v>
      </c>
      <c r="O56" s="26">
        <v>977</v>
      </c>
      <c r="P56" s="26">
        <f t="shared" si="1"/>
        <v>-15.848406546081</v>
      </c>
      <c r="Q56" s="26">
        <v>1296.24</v>
      </c>
      <c r="R56" s="26">
        <f t="shared" si="12"/>
        <v>3.29593267882187</v>
      </c>
      <c r="S56" s="26">
        <v>1341.12</v>
      </c>
      <c r="T56" s="26">
        <f t="shared" si="11"/>
        <v>4.52674897119341</v>
      </c>
      <c r="U56" s="26">
        <f t="shared" si="9"/>
        <v>3614.36</v>
      </c>
      <c r="V56" s="26"/>
      <c r="W56" s="42">
        <v>1</v>
      </c>
      <c r="X56" s="83">
        <f t="shared" si="10"/>
        <v>13.4112</v>
      </c>
      <c r="Y56" s="24">
        <v>1</v>
      </c>
      <c r="Z56" s="46">
        <f t="shared" si="6"/>
        <v>12.9624</v>
      </c>
    </row>
    <row r="57" ht="21.35" customHeight="1" spans="1:26">
      <c r="A57" s="66">
        <v>50</v>
      </c>
      <c r="B57" s="67" t="s">
        <v>90</v>
      </c>
      <c r="C57" s="66" t="s">
        <v>79</v>
      </c>
      <c r="D57" s="66" t="s">
        <v>27</v>
      </c>
      <c r="E57" s="24">
        <v>16000</v>
      </c>
      <c r="F57" s="26">
        <v>3858.228</v>
      </c>
      <c r="G57" s="26">
        <v>2890.536</v>
      </c>
      <c r="H57" s="26">
        <f t="shared" si="13"/>
        <v>967.692</v>
      </c>
      <c r="I57" s="26">
        <v>323</v>
      </c>
      <c r="J57" s="26">
        <v>301.422</v>
      </c>
      <c r="K57" s="26">
        <v>93.65</v>
      </c>
      <c r="L57" s="26">
        <v>572.616</v>
      </c>
      <c r="M57" s="26">
        <v>3814.536</v>
      </c>
      <c r="N57" s="26">
        <f t="shared" si="0"/>
        <v>31.9663896246233</v>
      </c>
      <c r="O57" s="26">
        <v>507.144</v>
      </c>
      <c r="P57" s="26">
        <f t="shared" si="1"/>
        <v>68.250492664769</v>
      </c>
      <c r="Q57" s="26">
        <v>620.862</v>
      </c>
      <c r="R57" s="26">
        <f t="shared" si="12"/>
        <v>562.959957287774</v>
      </c>
      <c r="S57" s="26">
        <v>552.288</v>
      </c>
      <c r="T57" s="26">
        <f t="shared" si="11"/>
        <v>-3.55002305209774</v>
      </c>
      <c r="U57" s="26">
        <f t="shared" si="9"/>
        <v>1680.294</v>
      </c>
      <c r="V57" s="26"/>
      <c r="W57" s="42">
        <v>1</v>
      </c>
      <c r="X57" s="83">
        <f t="shared" si="10"/>
        <v>5.52288</v>
      </c>
      <c r="Y57" s="24">
        <v>1</v>
      </c>
      <c r="Z57" s="46">
        <f t="shared" si="6"/>
        <v>6.20862</v>
      </c>
    </row>
    <row r="58" ht="21.35" customHeight="1" spans="1:26">
      <c r="A58" s="66">
        <v>51</v>
      </c>
      <c r="B58" s="67" t="s">
        <v>91</v>
      </c>
      <c r="C58" s="66" t="s">
        <v>79</v>
      </c>
      <c r="D58" s="66" t="s">
        <v>27</v>
      </c>
      <c r="E58" s="24">
        <v>25000</v>
      </c>
      <c r="F58" s="26">
        <v>6909</v>
      </c>
      <c r="G58" s="26">
        <v>5252</v>
      </c>
      <c r="H58" s="26">
        <f t="shared" si="13"/>
        <v>1657</v>
      </c>
      <c r="I58" s="26">
        <v>582</v>
      </c>
      <c r="J58" s="26">
        <v>522.324</v>
      </c>
      <c r="K58" s="26">
        <v>509.388</v>
      </c>
      <c r="L58" s="26">
        <v>716.496</v>
      </c>
      <c r="M58" s="26">
        <v>4510.014</v>
      </c>
      <c r="N58" s="26">
        <f t="shared" si="0"/>
        <v>-14.1276846915461</v>
      </c>
      <c r="O58" s="26">
        <v>515.064</v>
      </c>
      <c r="P58" s="26">
        <f t="shared" si="1"/>
        <v>-1.38994187515795</v>
      </c>
      <c r="Q58" s="26">
        <v>588.46</v>
      </c>
      <c r="R58" s="26">
        <f t="shared" si="12"/>
        <v>15.5229412549962</v>
      </c>
      <c r="S58" s="26">
        <v>640.2</v>
      </c>
      <c r="T58" s="26">
        <f t="shared" si="11"/>
        <v>-10.6484893146647</v>
      </c>
      <c r="U58" s="26">
        <f t="shared" si="9"/>
        <v>1743.724</v>
      </c>
      <c r="V58" s="26"/>
      <c r="W58" s="42">
        <v>1</v>
      </c>
      <c r="X58" s="83">
        <f t="shared" si="10"/>
        <v>6.402</v>
      </c>
      <c r="Y58" s="24">
        <v>1</v>
      </c>
      <c r="Z58" s="46">
        <f t="shared" si="6"/>
        <v>5.8846</v>
      </c>
    </row>
    <row r="59" ht="21.35" customHeight="1" spans="1:26">
      <c r="A59" s="66">
        <v>52</v>
      </c>
      <c r="B59" s="67" t="s">
        <v>92</v>
      </c>
      <c r="C59" s="66" t="s">
        <v>66</v>
      </c>
      <c r="D59" s="66" t="s">
        <v>27</v>
      </c>
      <c r="E59" s="24">
        <v>16000</v>
      </c>
      <c r="F59" s="26">
        <v>5442.032</v>
      </c>
      <c r="G59" s="26">
        <v>3967.472</v>
      </c>
      <c r="H59" s="26">
        <f t="shared" si="13"/>
        <v>1474.56</v>
      </c>
      <c r="I59" s="26">
        <v>491</v>
      </c>
      <c r="J59" s="26">
        <v>432.302</v>
      </c>
      <c r="K59" s="26">
        <v>477.358</v>
      </c>
      <c r="L59" s="26">
        <v>566.6805</v>
      </c>
      <c r="M59" s="26">
        <v>4024</v>
      </c>
      <c r="N59" s="26">
        <f t="shared" si="0"/>
        <v>1.42478636270148</v>
      </c>
      <c r="O59" s="26">
        <v>490.854</v>
      </c>
      <c r="P59" s="26">
        <f t="shared" si="1"/>
        <v>13.5442352799663</v>
      </c>
      <c r="Q59" s="26">
        <v>584.976</v>
      </c>
      <c r="R59" s="26">
        <f t="shared" si="12"/>
        <v>22.5445053817051</v>
      </c>
      <c r="S59" s="26">
        <v>568.05</v>
      </c>
      <c r="T59" s="26">
        <f t="shared" si="11"/>
        <v>0.241670570983103</v>
      </c>
      <c r="U59" s="26">
        <f t="shared" si="9"/>
        <v>1643.88</v>
      </c>
      <c r="V59" s="26"/>
      <c r="W59" s="42">
        <v>1</v>
      </c>
      <c r="X59" s="83">
        <f t="shared" si="10"/>
        <v>5.6805</v>
      </c>
      <c r="Y59" s="24">
        <v>1</v>
      </c>
      <c r="Z59" s="46">
        <f t="shared" si="6"/>
        <v>5.84976</v>
      </c>
    </row>
    <row r="60" ht="21.35" customHeight="1" spans="1:26">
      <c r="A60" s="66">
        <v>53</v>
      </c>
      <c r="B60" s="67" t="s">
        <v>93</v>
      </c>
      <c r="C60" s="66" t="s">
        <v>66</v>
      </c>
      <c r="D60" s="66" t="s">
        <v>27</v>
      </c>
      <c r="E60" s="24">
        <v>16000</v>
      </c>
      <c r="F60" s="26">
        <v>6512.748</v>
      </c>
      <c r="G60" s="26">
        <v>4479.75</v>
      </c>
      <c r="H60" s="26">
        <v>2032.998</v>
      </c>
      <c r="I60" s="26">
        <v>677.666</v>
      </c>
      <c r="J60" s="26">
        <v>559.614</v>
      </c>
      <c r="K60" s="26">
        <v>700</v>
      </c>
      <c r="L60" s="26">
        <v>772.926</v>
      </c>
      <c r="M60" s="26">
        <v>4754.112</v>
      </c>
      <c r="N60" s="26">
        <f t="shared" si="0"/>
        <v>6.12449355432781</v>
      </c>
      <c r="O60" s="26">
        <v>531.498</v>
      </c>
      <c r="P60" s="26">
        <f t="shared" si="1"/>
        <v>-5.02417737940795</v>
      </c>
      <c r="Q60" s="26">
        <v>672.74</v>
      </c>
      <c r="R60" s="26">
        <f t="shared" si="12"/>
        <v>-3.89428571428571</v>
      </c>
      <c r="S60" s="26">
        <v>669.24</v>
      </c>
      <c r="T60" s="26">
        <f t="shared" si="11"/>
        <v>-13.4147382802493</v>
      </c>
      <c r="U60" s="26">
        <f t="shared" si="9"/>
        <v>1873.478</v>
      </c>
      <c r="V60" s="26"/>
      <c r="W60" s="42">
        <v>1</v>
      </c>
      <c r="X60" s="83">
        <f t="shared" si="10"/>
        <v>6.6924</v>
      </c>
      <c r="Y60" s="24">
        <v>1</v>
      </c>
      <c r="Z60" s="46">
        <f t="shared" si="6"/>
        <v>6.7274</v>
      </c>
    </row>
    <row r="61" ht="21.35" customHeight="1" spans="1:26">
      <c r="A61" s="66">
        <v>54</v>
      </c>
      <c r="B61" s="67" t="s">
        <v>94</v>
      </c>
      <c r="C61" s="66" t="s">
        <v>66</v>
      </c>
      <c r="D61" s="66" t="s">
        <v>27</v>
      </c>
      <c r="E61" s="24">
        <v>12500</v>
      </c>
      <c r="F61" s="26">
        <v>6388.828</v>
      </c>
      <c r="G61" s="26">
        <v>4653.832</v>
      </c>
      <c r="H61" s="26">
        <v>1734.996</v>
      </c>
      <c r="I61" s="26">
        <v>578.332</v>
      </c>
      <c r="J61" s="26">
        <v>460.32</v>
      </c>
      <c r="K61" s="26">
        <v>563.088</v>
      </c>
      <c r="L61" s="26">
        <v>723.31</v>
      </c>
      <c r="M61" s="26">
        <v>3560.116</v>
      </c>
      <c r="N61" s="26">
        <f t="shared" si="0"/>
        <v>-23.5014070125436</v>
      </c>
      <c r="O61" s="26">
        <v>435.672</v>
      </c>
      <c r="P61" s="26">
        <f t="shared" si="1"/>
        <v>-5.35453597497392</v>
      </c>
      <c r="Q61" s="26">
        <v>537.8</v>
      </c>
      <c r="R61" s="26">
        <f t="shared" si="12"/>
        <v>-4.49094990481062</v>
      </c>
      <c r="S61" s="26">
        <v>508.508</v>
      </c>
      <c r="T61" s="26">
        <f t="shared" si="11"/>
        <v>-29.6970870028065</v>
      </c>
      <c r="U61" s="26">
        <f t="shared" si="9"/>
        <v>1481.98</v>
      </c>
      <c r="V61" s="26"/>
      <c r="W61" s="42">
        <v>1</v>
      </c>
      <c r="X61" s="83">
        <f t="shared" si="10"/>
        <v>5.08508</v>
      </c>
      <c r="Y61" s="24">
        <v>1</v>
      </c>
      <c r="Z61" s="46">
        <f t="shared" si="6"/>
        <v>5.378</v>
      </c>
    </row>
    <row r="62" ht="21.35" customHeight="1" spans="1:26">
      <c r="A62" s="66">
        <v>55</v>
      </c>
      <c r="B62" s="67" t="s">
        <v>95</v>
      </c>
      <c r="C62" s="66" t="s">
        <v>51</v>
      </c>
      <c r="D62" s="66" t="s">
        <v>27</v>
      </c>
      <c r="E62" s="24">
        <v>95160</v>
      </c>
      <c r="F62" s="26">
        <v>9025.6894</v>
      </c>
      <c r="G62" s="26">
        <v>6602.2894</v>
      </c>
      <c r="H62" s="26">
        <f t="shared" ref="H62:H69" si="14">F62-G62</f>
        <v>2423.4</v>
      </c>
      <c r="I62" s="26">
        <v>807.8</v>
      </c>
      <c r="J62" s="26">
        <v>738.36</v>
      </c>
      <c r="K62" s="26">
        <v>0</v>
      </c>
      <c r="L62" s="26">
        <v>865.69</v>
      </c>
      <c r="M62" s="26">
        <v>6468.8484</v>
      </c>
      <c r="N62" s="26">
        <f t="shared" si="0"/>
        <v>-2.02113224542989</v>
      </c>
      <c r="O62" s="26">
        <v>585.3692</v>
      </c>
      <c r="P62" s="26">
        <f t="shared" si="1"/>
        <v>-20.7203532152338</v>
      </c>
      <c r="Q62" s="26">
        <v>823.9743</v>
      </c>
      <c r="R62" s="26" t="s">
        <v>70</v>
      </c>
      <c r="S62" s="26">
        <v>840.5152</v>
      </c>
      <c r="T62" s="26">
        <f t="shared" si="11"/>
        <v>-2.90806177731058</v>
      </c>
      <c r="U62" s="26">
        <f t="shared" si="9"/>
        <v>2249.8587</v>
      </c>
      <c r="V62" s="26"/>
      <c r="W62" s="42">
        <v>1</v>
      </c>
      <c r="X62" s="83">
        <f t="shared" si="10"/>
        <v>8.405152</v>
      </c>
      <c r="Y62" s="24">
        <v>1</v>
      </c>
      <c r="Z62" s="46">
        <f t="shared" si="6"/>
        <v>8.239743</v>
      </c>
    </row>
    <row r="63" ht="21.35" customHeight="1" spans="1:26">
      <c r="A63" s="66">
        <v>56</v>
      </c>
      <c r="B63" s="67" t="s">
        <v>96</v>
      </c>
      <c r="C63" s="66" t="s">
        <v>51</v>
      </c>
      <c r="D63" s="66" t="s">
        <v>27</v>
      </c>
      <c r="E63" s="24">
        <v>31500</v>
      </c>
      <c r="F63" s="26">
        <v>10973.094</v>
      </c>
      <c r="G63" s="26">
        <v>7732.098</v>
      </c>
      <c r="H63" s="26">
        <f t="shared" si="14"/>
        <v>3240.996</v>
      </c>
      <c r="I63" s="26">
        <v>1080</v>
      </c>
      <c r="J63" s="26">
        <v>985.974</v>
      </c>
      <c r="K63" s="26">
        <v>1090.716</v>
      </c>
      <c r="L63" s="26">
        <v>1164.306</v>
      </c>
      <c r="M63" s="26">
        <v>7350.9546</v>
      </c>
      <c r="N63" s="26">
        <f t="shared" si="0"/>
        <v>-4.92936587197938</v>
      </c>
      <c r="O63" s="26">
        <v>815.496</v>
      </c>
      <c r="P63" s="26">
        <f t="shared" si="1"/>
        <v>-17.2903139433697</v>
      </c>
      <c r="Q63" s="26">
        <v>1074</v>
      </c>
      <c r="R63" s="26">
        <f t="shared" ref="R63:R68" si="15">(Q63-K63)/K63*100</f>
        <v>-1.53257126511392</v>
      </c>
      <c r="S63" s="26">
        <v>775.5</v>
      </c>
      <c r="T63" s="26">
        <f t="shared" si="11"/>
        <v>-33.3937985374979</v>
      </c>
      <c r="U63" s="26">
        <f t="shared" si="9"/>
        <v>2664.996</v>
      </c>
      <c r="V63" s="26"/>
      <c r="W63" s="42">
        <v>1</v>
      </c>
      <c r="X63" s="83">
        <f t="shared" si="10"/>
        <v>7.755</v>
      </c>
      <c r="Y63" s="24">
        <v>1</v>
      </c>
      <c r="Z63" s="46">
        <f t="shared" si="6"/>
        <v>10.74</v>
      </c>
    </row>
    <row r="64" ht="21.35" customHeight="1" spans="1:26">
      <c r="A64" s="66">
        <v>57</v>
      </c>
      <c r="B64" s="67" t="s">
        <v>97</v>
      </c>
      <c r="C64" s="66" t="s">
        <v>51</v>
      </c>
      <c r="D64" s="66" t="s">
        <v>27</v>
      </c>
      <c r="E64" s="24">
        <v>25000</v>
      </c>
      <c r="F64" s="26">
        <v>6784.308</v>
      </c>
      <c r="G64" s="26">
        <v>5022.7401</v>
      </c>
      <c r="H64" s="26">
        <f t="shared" si="14"/>
        <v>1761.5679</v>
      </c>
      <c r="I64" s="26">
        <v>587.1893</v>
      </c>
      <c r="J64" s="26">
        <v>463.3293</v>
      </c>
      <c r="K64" s="26">
        <v>644</v>
      </c>
      <c r="L64" s="26">
        <v>654.2673</v>
      </c>
      <c r="M64" s="26">
        <v>4974.7017</v>
      </c>
      <c r="N64" s="26">
        <f t="shared" si="0"/>
        <v>-0.956418190939252</v>
      </c>
      <c r="O64" s="26">
        <v>604.5693</v>
      </c>
      <c r="P64" s="26">
        <f t="shared" si="1"/>
        <v>30.483718599277</v>
      </c>
      <c r="Q64" s="26">
        <v>673</v>
      </c>
      <c r="R64" s="26">
        <f t="shared" si="15"/>
        <v>4.50310559006211</v>
      </c>
      <c r="S64" s="26">
        <v>693.8013</v>
      </c>
      <c r="T64" s="26">
        <f t="shared" si="11"/>
        <v>6.04248447079657</v>
      </c>
      <c r="U64" s="26">
        <f t="shared" si="9"/>
        <v>1971.3706</v>
      </c>
      <c r="V64" s="26"/>
      <c r="W64" s="42">
        <v>1</v>
      </c>
      <c r="X64" s="83">
        <f t="shared" si="10"/>
        <v>6.938013</v>
      </c>
      <c r="Y64" s="24">
        <v>1</v>
      </c>
      <c r="Z64" s="46">
        <f t="shared" si="6"/>
        <v>6.73</v>
      </c>
    </row>
    <row r="65" ht="21.35" customHeight="1" spans="1:26">
      <c r="A65" s="66">
        <v>58</v>
      </c>
      <c r="B65" s="67" t="s">
        <v>98</v>
      </c>
      <c r="C65" s="66" t="s">
        <v>33</v>
      </c>
      <c r="D65" s="66" t="s">
        <v>27</v>
      </c>
      <c r="E65" s="24">
        <v>40000</v>
      </c>
      <c r="F65" s="26">
        <v>25416</v>
      </c>
      <c r="G65" s="26">
        <v>18004</v>
      </c>
      <c r="H65" s="26">
        <f t="shared" si="14"/>
        <v>7412</v>
      </c>
      <c r="I65" s="26">
        <v>2470</v>
      </c>
      <c r="J65" s="26">
        <v>2397</v>
      </c>
      <c r="K65" s="26">
        <v>2520.54</v>
      </c>
      <c r="L65" s="26">
        <v>2495.064</v>
      </c>
      <c r="M65" s="26">
        <v>19418.916</v>
      </c>
      <c r="N65" s="26">
        <f t="shared" si="0"/>
        <v>7.85889802266164</v>
      </c>
      <c r="O65" s="26">
        <v>2217</v>
      </c>
      <c r="P65" s="26">
        <f t="shared" si="1"/>
        <v>-7.50938673341677</v>
      </c>
      <c r="Q65" s="26">
        <v>2536.25</v>
      </c>
      <c r="R65" s="26">
        <f t="shared" si="15"/>
        <v>0.623279138597286</v>
      </c>
      <c r="S65" s="26">
        <v>2502.984</v>
      </c>
      <c r="T65" s="26">
        <f t="shared" si="11"/>
        <v>0.317426727330444</v>
      </c>
      <c r="U65" s="26">
        <f t="shared" si="9"/>
        <v>7256.234</v>
      </c>
      <c r="V65" s="26"/>
      <c r="W65" s="42">
        <v>1</v>
      </c>
      <c r="X65" s="83">
        <f t="shared" si="10"/>
        <v>25.02984</v>
      </c>
      <c r="Y65" s="24">
        <v>1</v>
      </c>
      <c r="Z65" s="46">
        <f t="shared" si="6"/>
        <v>25.3625</v>
      </c>
    </row>
    <row r="66" ht="21.35" customHeight="1" spans="1:26">
      <c r="A66" s="66">
        <v>59</v>
      </c>
      <c r="B66" s="67" t="s">
        <v>99</v>
      </c>
      <c r="C66" s="66" t="s">
        <v>33</v>
      </c>
      <c r="D66" s="66" t="s">
        <v>27</v>
      </c>
      <c r="E66" s="24">
        <v>16000</v>
      </c>
      <c r="F66" s="26">
        <v>5731.4543</v>
      </c>
      <c r="G66" s="26">
        <v>4116.392</v>
      </c>
      <c r="H66" s="26">
        <f t="shared" si="14"/>
        <v>1615.0623</v>
      </c>
      <c r="I66" s="26">
        <v>538</v>
      </c>
      <c r="J66" s="26">
        <v>467.7343</v>
      </c>
      <c r="K66" s="26">
        <v>501.088</v>
      </c>
      <c r="L66" s="26">
        <v>646.24</v>
      </c>
      <c r="M66" s="26">
        <v>4531.716</v>
      </c>
      <c r="N66" s="26">
        <f t="shared" si="0"/>
        <v>10.0895152842587</v>
      </c>
      <c r="O66" s="26">
        <v>542.052</v>
      </c>
      <c r="P66" s="26">
        <f t="shared" si="1"/>
        <v>15.8888710962613</v>
      </c>
      <c r="Q66" s="26">
        <v>481.208</v>
      </c>
      <c r="R66" s="26">
        <f t="shared" si="15"/>
        <v>-3.96736700938757</v>
      </c>
      <c r="S66" s="26">
        <v>518.924</v>
      </c>
      <c r="T66" s="26">
        <f t="shared" si="11"/>
        <v>-19.7010398613518</v>
      </c>
      <c r="U66" s="26">
        <f t="shared" si="9"/>
        <v>1542.184</v>
      </c>
      <c r="V66" s="26"/>
      <c r="W66" s="42">
        <v>1</v>
      </c>
      <c r="X66" s="83">
        <f t="shared" si="10"/>
        <v>5.18924</v>
      </c>
      <c r="Y66" s="24">
        <v>1</v>
      </c>
      <c r="Z66" s="46">
        <f t="shared" si="6"/>
        <v>4.81208</v>
      </c>
    </row>
    <row r="67" ht="21.35" customHeight="1" spans="1:26">
      <c r="A67" s="66">
        <v>60</v>
      </c>
      <c r="B67" s="67" t="s">
        <v>100</v>
      </c>
      <c r="C67" s="66" t="s">
        <v>33</v>
      </c>
      <c r="D67" s="66" t="s">
        <v>27</v>
      </c>
      <c r="E67" s="24">
        <v>16000</v>
      </c>
      <c r="F67" s="26">
        <v>6714.454</v>
      </c>
      <c r="G67" s="26">
        <v>4730.446</v>
      </c>
      <c r="H67" s="26">
        <f t="shared" si="14"/>
        <v>1984.008</v>
      </c>
      <c r="I67" s="26">
        <v>661.3</v>
      </c>
      <c r="J67" s="26">
        <v>656.1</v>
      </c>
      <c r="K67" s="26">
        <v>605.94</v>
      </c>
      <c r="L67" s="26">
        <v>721.968</v>
      </c>
      <c r="M67" s="26">
        <v>4284</v>
      </c>
      <c r="N67" s="26">
        <f t="shared" si="0"/>
        <v>-9.43771475247788</v>
      </c>
      <c r="O67" s="26">
        <v>619.14</v>
      </c>
      <c r="P67" s="26">
        <f t="shared" si="1"/>
        <v>-5.63328760859626</v>
      </c>
      <c r="Q67" s="26">
        <v>605</v>
      </c>
      <c r="R67" s="26">
        <f t="shared" si="15"/>
        <v>-0.155130871043347</v>
      </c>
      <c r="S67" s="26">
        <v>588</v>
      </c>
      <c r="T67" s="26">
        <f t="shared" si="11"/>
        <v>-18.5559470779868</v>
      </c>
      <c r="U67" s="26">
        <f t="shared" si="9"/>
        <v>1812.14</v>
      </c>
      <c r="V67" s="26"/>
      <c r="W67" s="42">
        <v>1</v>
      </c>
      <c r="X67" s="83">
        <f t="shared" si="10"/>
        <v>5.88</v>
      </c>
      <c r="Y67" s="24">
        <v>1</v>
      </c>
      <c r="Z67" s="46">
        <f t="shared" si="6"/>
        <v>6.05</v>
      </c>
    </row>
    <row r="68" ht="21.35" customHeight="1" spans="1:26">
      <c r="A68" s="66">
        <v>61</v>
      </c>
      <c r="B68" s="67" t="s">
        <v>101</v>
      </c>
      <c r="C68" s="66" t="s">
        <v>54</v>
      </c>
      <c r="D68" s="66" t="s">
        <v>27</v>
      </c>
      <c r="E68" s="24">
        <v>16000</v>
      </c>
      <c r="F68" s="26">
        <v>5011</v>
      </c>
      <c r="G68" s="26">
        <v>3160</v>
      </c>
      <c r="H68" s="26">
        <f t="shared" si="14"/>
        <v>1851</v>
      </c>
      <c r="I68" s="26">
        <v>466.974667</v>
      </c>
      <c r="J68" s="26">
        <v>424</v>
      </c>
      <c r="K68" s="26">
        <v>416</v>
      </c>
      <c r="L68" s="26">
        <v>558.04</v>
      </c>
      <c r="M68" s="26">
        <v>2897</v>
      </c>
      <c r="N68" s="26">
        <f t="shared" si="0"/>
        <v>-8.32278481012658</v>
      </c>
      <c r="O68" s="26">
        <v>387</v>
      </c>
      <c r="P68" s="26">
        <f t="shared" si="1"/>
        <v>-8.72641509433962</v>
      </c>
      <c r="Q68" s="26">
        <v>355</v>
      </c>
      <c r="R68" s="26">
        <f t="shared" si="15"/>
        <v>-14.6634615384615</v>
      </c>
      <c r="S68" s="26">
        <v>346.304</v>
      </c>
      <c r="T68" s="26">
        <f t="shared" si="11"/>
        <v>-37.9427997992975</v>
      </c>
      <c r="U68" s="26">
        <f t="shared" si="9"/>
        <v>1088.304</v>
      </c>
      <c r="V68" s="26"/>
      <c r="W68" s="42">
        <v>1</v>
      </c>
      <c r="X68" s="83">
        <f t="shared" si="10"/>
        <v>3.46304</v>
      </c>
      <c r="Y68" s="24">
        <v>1</v>
      </c>
      <c r="Z68" s="46">
        <f t="shared" si="6"/>
        <v>3.55</v>
      </c>
    </row>
    <row r="69" ht="21.35" customHeight="1" spans="1:26">
      <c r="A69" s="66">
        <v>62</v>
      </c>
      <c r="B69" s="67" t="s">
        <v>102</v>
      </c>
      <c r="C69" s="66" t="s">
        <v>79</v>
      </c>
      <c r="D69" s="66" t="s">
        <v>30</v>
      </c>
      <c r="E69" s="24">
        <v>12500</v>
      </c>
      <c r="F69" s="26">
        <v>6349</v>
      </c>
      <c r="G69" s="26">
        <v>4057</v>
      </c>
      <c r="H69" s="26">
        <f t="shared" si="14"/>
        <v>2292</v>
      </c>
      <c r="I69" s="26">
        <v>764</v>
      </c>
      <c r="J69" s="26">
        <v>755</v>
      </c>
      <c r="K69" s="26">
        <v>0</v>
      </c>
      <c r="L69" s="26">
        <v>0</v>
      </c>
      <c r="M69" s="26">
        <v>9651.306</v>
      </c>
      <c r="N69" s="26">
        <f t="shared" si="0"/>
        <v>137.892679319694</v>
      </c>
      <c r="O69" s="26">
        <v>1560.8</v>
      </c>
      <c r="P69" s="26">
        <f t="shared" si="1"/>
        <v>106.728476821192</v>
      </c>
      <c r="Q69" s="26">
        <v>1541.19</v>
      </c>
      <c r="R69" s="26" t="s">
        <v>70</v>
      </c>
      <c r="S69" s="26">
        <v>1406</v>
      </c>
      <c r="T69" s="26" t="s">
        <v>70</v>
      </c>
      <c r="U69" s="26">
        <f t="shared" si="9"/>
        <v>4507.99</v>
      </c>
      <c r="V69" s="26"/>
      <c r="W69" s="42">
        <v>1</v>
      </c>
      <c r="X69" s="83">
        <f t="shared" si="10"/>
        <v>14.06</v>
      </c>
      <c r="Y69" s="24">
        <v>1</v>
      </c>
      <c r="Z69" s="46">
        <f t="shared" si="6"/>
        <v>15.4119</v>
      </c>
    </row>
    <row r="70" ht="21.35" customHeight="1" spans="1:26">
      <c r="A70" s="66">
        <v>63</v>
      </c>
      <c r="B70" s="67" t="s">
        <v>103</v>
      </c>
      <c r="C70" s="66" t="s">
        <v>29</v>
      </c>
      <c r="D70" s="66" t="s">
        <v>30</v>
      </c>
      <c r="E70" s="24">
        <v>25915</v>
      </c>
      <c r="F70" s="26">
        <v>19590.928</v>
      </c>
      <c r="G70" s="26">
        <v>13571.6</v>
      </c>
      <c r="H70" s="26">
        <v>6019.328</v>
      </c>
      <c r="I70" s="26">
        <v>2009</v>
      </c>
      <c r="J70" s="26">
        <v>2015.832</v>
      </c>
      <c r="K70" s="26">
        <v>1945</v>
      </c>
      <c r="L70" s="26">
        <v>2058.728</v>
      </c>
      <c r="M70" s="26">
        <v>15495.424</v>
      </c>
      <c r="N70" s="26">
        <f t="shared" si="0"/>
        <v>14.1753662059006</v>
      </c>
      <c r="O70" s="26">
        <v>2015.384</v>
      </c>
      <c r="P70" s="26">
        <f t="shared" si="1"/>
        <v>-0.0222240742284125</v>
      </c>
      <c r="Q70" s="26">
        <v>1935</v>
      </c>
      <c r="R70" s="26">
        <f>(Q70-K70)/K70*100</f>
        <v>-0.51413881748072</v>
      </c>
      <c r="S70" s="26">
        <v>1546.888</v>
      </c>
      <c r="T70" s="26">
        <f>(S70-L70)/L70*100</f>
        <v>-24.8619535946468</v>
      </c>
      <c r="U70" s="26">
        <f t="shared" si="9"/>
        <v>5497.272</v>
      </c>
      <c r="V70" s="26"/>
      <c r="W70" s="42">
        <v>1</v>
      </c>
      <c r="X70" s="83">
        <f t="shared" si="10"/>
        <v>15.46888</v>
      </c>
      <c r="Y70" s="24">
        <v>1</v>
      </c>
      <c r="Z70" s="46">
        <f t="shared" si="6"/>
        <v>19.35</v>
      </c>
    </row>
    <row r="71" ht="21.35" customHeight="1" spans="1:26">
      <c r="A71" s="66">
        <v>64</v>
      </c>
      <c r="B71" s="67" t="s">
        <v>104</v>
      </c>
      <c r="C71" s="66" t="s">
        <v>66</v>
      </c>
      <c r="D71" s="66" t="s">
        <v>30</v>
      </c>
      <c r="E71" s="24">
        <v>8000</v>
      </c>
      <c r="F71" s="26">
        <v>0</v>
      </c>
      <c r="G71" s="26">
        <v>0</v>
      </c>
      <c r="H71" s="26">
        <f>F71-G71</f>
        <v>0</v>
      </c>
      <c r="I71" s="26">
        <v>0</v>
      </c>
      <c r="J71" s="26">
        <v>0</v>
      </c>
      <c r="K71" s="26">
        <v>0</v>
      </c>
      <c r="L71" s="26">
        <v>0</v>
      </c>
      <c r="M71" s="26">
        <v>1942.29</v>
      </c>
      <c r="N71" s="26" t="s">
        <v>70</v>
      </c>
      <c r="O71" s="26">
        <v>759.99</v>
      </c>
      <c r="P71" s="26" t="s">
        <v>70</v>
      </c>
      <c r="Q71" s="26">
        <v>725.8</v>
      </c>
      <c r="R71" s="26" t="s">
        <v>70</v>
      </c>
      <c r="S71" s="26">
        <v>754</v>
      </c>
      <c r="T71" s="26" t="s">
        <v>70</v>
      </c>
      <c r="U71" s="26">
        <f t="shared" si="9"/>
        <v>2239.79</v>
      </c>
      <c r="V71" s="26"/>
      <c r="W71" s="42">
        <v>1</v>
      </c>
      <c r="X71" s="83">
        <f t="shared" si="10"/>
        <v>7.54</v>
      </c>
      <c r="Y71" s="24">
        <v>1</v>
      </c>
      <c r="Z71" s="46">
        <f t="shared" ref="Z71:Z85" si="16">Q71*0.01</f>
        <v>7.258</v>
      </c>
    </row>
    <row r="72" ht="21.35" customHeight="1" spans="1:26">
      <c r="A72" s="66">
        <v>65</v>
      </c>
      <c r="B72" s="67" t="s">
        <v>105</v>
      </c>
      <c r="C72" s="66" t="s">
        <v>33</v>
      </c>
      <c r="D72" s="66" t="s">
        <v>30</v>
      </c>
      <c r="E72" s="24">
        <v>103000</v>
      </c>
      <c r="F72" s="26">
        <v>26697</v>
      </c>
      <c r="G72" s="26">
        <v>17764</v>
      </c>
      <c r="H72" s="26">
        <f>F72-G72</f>
        <v>8933</v>
      </c>
      <c r="I72" s="26">
        <v>2977</v>
      </c>
      <c r="J72" s="26">
        <v>3319.008</v>
      </c>
      <c r="K72" s="26">
        <v>2642</v>
      </c>
      <c r="L72" s="26">
        <v>2971</v>
      </c>
      <c r="M72" s="26">
        <v>30249.912</v>
      </c>
      <c r="N72" s="26">
        <f t="shared" ref="N72:N105" si="17">(M72-G72)/G72*100</f>
        <v>70.2877279891916</v>
      </c>
      <c r="O72" s="26">
        <v>3538.656</v>
      </c>
      <c r="P72" s="26">
        <f t="shared" ref="P72:P105" si="18">(O72-J72)/J72*100</f>
        <v>6.61788100540885</v>
      </c>
      <c r="Q72" s="26">
        <v>1587.16</v>
      </c>
      <c r="R72" s="26">
        <f t="shared" ref="R72:R93" si="19">(Q72-K72)/K72*100</f>
        <v>-39.9258137774413</v>
      </c>
      <c r="S72" s="26">
        <v>2493</v>
      </c>
      <c r="T72" s="26">
        <f t="shared" ref="T71:T133" si="20">(S72-L72)/L72*100</f>
        <v>-16.0888589700438</v>
      </c>
      <c r="U72" s="26">
        <f t="shared" ref="U72:U124" si="21">S72+Q72+O72</f>
        <v>7618.816</v>
      </c>
      <c r="V72" s="26"/>
      <c r="W72" s="42">
        <v>1</v>
      </c>
      <c r="X72" s="83">
        <f t="shared" ref="X72:X103" si="22">S72*0.01</f>
        <v>24.93</v>
      </c>
      <c r="Y72" s="24">
        <v>1</v>
      </c>
      <c r="Z72" s="46">
        <f t="shared" si="16"/>
        <v>15.8716</v>
      </c>
    </row>
    <row r="73" ht="21.35" customHeight="1" spans="1:26">
      <c r="A73" s="66">
        <v>66</v>
      </c>
      <c r="B73" s="67" t="s">
        <v>106</v>
      </c>
      <c r="C73" s="66" t="s">
        <v>33</v>
      </c>
      <c r="D73" s="66" t="s">
        <v>30</v>
      </c>
      <c r="E73" s="24">
        <v>10250</v>
      </c>
      <c r="F73" s="26">
        <v>10400</v>
      </c>
      <c r="G73" s="26">
        <v>7515</v>
      </c>
      <c r="H73" s="26">
        <v>2926</v>
      </c>
      <c r="I73" s="26">
        <v>975.408</v>
      </c>
      <c r="J73" s="26">
        <v>974.148</v>
      </c>
      <c r="K73" s="26">
        <v>966</v>
      </c>
      <c r="L73" s="26">
        <v>985</v>
      </c>
      <c r="M73" s="26">
        <v>6806.912</v>
      </c>
      <c r="N73" s="26">
        <f t="shared" si="17"/>
        <v>-9.42232867598137</v>
      </c>
      <c r="O73" s="26">
        <v>913.92</v>
      </c>
      <c r="P73" s="26">
        <f t="shared" si="18"/>
        <v>-6.18263343968268</v>
      </c>
      <c r="Q73" s="26">
        <v>940.828</v>
      </c>
      <c r="R73" s="26">
        <f t="shared" si="19"/>
        <v>-2.60579710144928</v>
      </c>
      <c r="S73" s="26">
        <v>981</v>
      </c>
      <c r="T73" s="26">
        <f t="shared" si="20"/>
        <v>-0.406091370558376</v>
      </c>
      <c r="U73" s="26">
        <f t="shared" si="21"/>
        <v>2835.748</v>
      </c>
      <c r="V73" s="26"/>
      <c r="W73" s="42">
        <v>1</v>
      </c>
      <c r="X73" s="83">
        <f t="shared" si="22"/>
        <v>9.81</v>
      </c>
      <c r="Y73" s="24">
        <v>1</v>
      </c>
      <c r="Z73" s="46">
        <f t="shared" si="16"/>
        <v>9.40828</v>
      </c>
    </row>
    <row r="74" ht="21.35" customHeight="1" spans="1:26">
      <c r="A74" s="66">
        <v>67</v>
      </c>
      <c r="B74" s="67" t="s">
        <v>107</v>
      </c>
      <c r="C74" s="66" t="s">
        <v>33</v>
      </c>
      <c r="D74" s="66" t="s">
        <v>30</v>
      </c>
      <c r="E74" s="24">
        <v>4115</v>
      </c>
      <c r="F74" s="26">
        <v>2480</v>
      </c>
      <c r="G74" s="26">
        <v>1860</v>
      </c>
      <c r="H74" s="26">
        <f>F74-G74</f>
        <v>620</v>
      </c>
      <c r="I74" s="26">
        <v>207</v>
      </c>
      <c r="J74" s="26">
        <v>224</v>
      </c>
      <c r="K74" s="26">
        <v>198</v>
      </c>
      <c r="L74" s="26">
        <v>198</v>
      </c>
      <c r="M74" s="26">
        <v>1375.731</v>
      </c>
      <c r="N74" s="26">
        <f t="shared" si="17"/>
        <v>-26.0359677419355</v>
      </c>
      <c r="O74" s="26">
        <v>147</v>
      </c>
      <c r="P74" s="26">
        <f t="shared" si="18"/>
        <v>-34.375</v>
      </c>
      <c r="Q74" s="26">
        <v>127</v>
      </c>
      <c r="R74" s="26">
        <f t="shared" si="19"/>
        <v>-35.8585858585859</v>
      </c>
      <c r="S74" s="26">
        <v>146</v>
      </c>
      <c r="T74" s="26">
        <f t="shared" si="20"/>
        <v>-26.2626262626263</v>
      </c>
      <c r="U74" s="26">
        <f t="shared" si="21"/>
        <v>420</v>
      </c>
      <c r="V74" s="26"/>
      <c r="W74" s="42">
        <v>1</v>
      </c>
      <c r="X74" s="83">
        <f t="shared" si="22"/>
        <v>1.46</v>
      </c>
      <c r="Y74" s="24">
        <v>1</v>
      </c>
      <c r="Z74" s="46">
        <f t="shared" si="16"/>
        <v>1.27</v>
      </c>
    </row>
    <row r="75" ht="21.35" customHeight="1" spans="1:26">
      <c r="A75" s="66">
        <v>68</v>
      </c>
      <c r="B75" s="67" t="s">
        <v>108</v>
      </c>
      <c r="C75" s="66" t="s">
        <v>54</v>
      </c>
      <c r="D75" s="66" t="s">
        <v>109</v>
      </c>
      <c r="E75" s="24">
        <v>1230182</v>
      </c>
      <c r="F75" s="26">
        <v>514994</v>
      </c>
      <c r="G75" s="26">
        <v>463258</v>
      </c>
      <c r="H75" s="26">
        <f>F75-G75</f>
        <v>51736</v>
      </c>
      <c r="I75" s="26">
        <v>51112</v>
      </c>
      <c r="J75" s="26">
        <v>51736</v>
      </c>
      <c r="K75" s="26">
        <v>51547</v>
      </c>
      <c r="L75" s="26">
        <v>51561.57</v>
      </c>
      <c r="M75" s="26">
        <v>443890</v>
      </c>
      <c r="N75" s="26">
        <f t="shared" si="17"/>
        <v>-4.1808236447077</v>
      </c>
      <c r="O75" s="26">
        <v>51191</v>
      </c>
      <c r="P75" s="26">
        <f t="shared" si="18"/>
        <v>-1.05342508118138</v>
      </c>
      <c r="Q75" s="26">
        <v>49225</v>
      </c>
      <c r="R75" s="26">
        <f t="shared" si="19"/>
        <v>-4.50462684540322</v>
      </c>
      <c r="S75" s="26">
        <v>51083.13</v>
      </c>
      <c r="T75" s="26">
        <f t="shared" si="20"/>
        <v>-0.927900372312174</v>
      </c>
      <c r="U75" s="26">
        <f t="shared" si="21"/>
        <v>151499.13</v>
      </c>
      <c r="V75" s="26"/>
      <c r="W75" s="42">
        <v>1</v>
      </c>
      <c r="X75" s="83">
        <f t="shared" si="22"/>
        <v>510.8313</v>
      </c>
      <c r="Y75" s="24">
        <v>1</v>
      </c>
      <c r="Z75" s="46">
        <f t="shared" si="16"/>
        <v>492.25</v>
      </c>
    </row>
    <row r="76" ht="21.35" customHeight="1" spans="1:26">
      <c r="A76" s="66">
        <v>69</v>
      </c>
      <c r="B76" s="67" t="s">
        <v>110</v>
      </c>
      <c r="C76" s="66" t="s">
        <v>66</v>
      </c>
      <c r="D76" s="66" t="s">
        <v>111</v>
      </c>
      <c r="E76" s="24">
        <v>26000</v>
      </c>
      <c r="F76" s="26">
        <v>12308.692</v>
      </c>
      <c r="G76" s="26">
        <v>9240.374</v>
      </c>
      <c r="H76" s="26">
        <v>3068.318</v>
      </c>
      <c r="I76" s="26">
        <v>1022.7727</v>
      </c>
      <c r="J76" s="26">
        <v>1116.522</v>
      </c>
      <c r="K76" s="26">
        <v>1012.484</v>
      </c>
      <c r="L76" s="26">
        <v>939.312</v>
      </c>
      <c r="M76" s="26">
        <v>8214.448</v>
      </c>
      <c r="N76" s="26">
        <f t="shared" si="17"/>
        <v>-11.1026458452872</v>
      </c>
      <c r="O76" s="26">
        <v>884.895</v>
      </c>
      <c r="P76" s="26">
        <f t="shared" si="18"/>
        <v>-20.7454040314477</v>
      </c>
      <c r="Q76" s="26">
        <v>851.939</v>
      </c>
      <c r="R76" s="26">
        <f t="shared" si="19"/>
        <v>-15.8565468688888</v>
      </c>
      <c r="S76" s="26">
        <v>923.681</v>
      </c>
      <c r="T76" s="26">
        <f t="shared" si="20"/>
        <v>-1.66409031290987</v>
      </c>
      <c r="U76" s="26">
        <f t="shared" si="21"/>
        <v>2660.515</v>
      </c>
      <c r="V76" s="26"/>
      <c r="W76" s="42">
        <v>1</v>
      </c>
      <c r="X76" s="83">
        <f t="shared" si="22"/>
        <v>9.23681</v>
      </c>
      <c r="Y76" s="24">
        <v>1</v>
      </c>
      <c r="Z76" s="46">
        <f t="shared" si="16"/>
        <v>8.51939</v>
      </c>
    </row>
    <row r="77" ht="21.35" customHeight="1" spans="1:26">
      <c r="A77" s="66">
        <v>70</v>
      </c>
      <c r="B77" s="67" t="s">
        <v>112</v>
      </c>
      <c r="C77" s="66" t="s">
        <v>66</v>
      </c>
      <c r="D77" s="66" t="s">
        <v>111</v>
      </c>
      <c r="E77" s="24">
        <v>12500</v>
      </c>
      <c r="F77" s="26">
        <v>3595.62</v>
      </c>
      <c r="G77" s="26">
        <v>2511.81</v>
      </c>
      <c r="H77" s="26">
        <v>1083.81</v>
      </c>
      <c r="I77" s="26">
        <v>361.27</v>
      </c>
      <c r="J77" s="26">
        <v>355.74</v>
      </c>
      <c r="K77" s="26">
        <v>393.54</v>
      </c>
      <c r="L77" s="26">
        <v>334.53</v>
      </c>
      <c r="M77" s="26">
        <v>2748.69</v>
      </c>
      <c r="N77" s="26">
        <f t="shared" si="17"/>
        <v>9.43064961123652</v>
      </c>
      <c r="O77" s="26">
        <v>214.62</v>
      </c>
      <c r="P77" s="26">
        <f t="shared" si="18"/>
        <v>-39.6694214876033</v>
      </c>
      <c r="Q77" s="26">
        <v>186.48</v>
      </c>
      <c r="R77" s="26">
        <f t="shared" si="19"/>
        <v>-52.6147278548559</v>
      </c>
      <c r="S77" s="26">
        <v>215.67</v>
      </c>
      <c r="T77" s="26">
        <f t="shared" si="20"/>
        <v>-35.5304456999372</v>
      </c>
      <c r="U77" s="26">
        <f t="shared" si="21"/>
        <v>616.77</v>
      </c>
      <c r="V77" s="26"/>
      <c r="W77" s="42">
        <v>1</v>
      </c>
      <c r="X77" s="83">
        <f t="shared" si="22"/>
        <v>2.1567</v>
      </c>
      <c r="Y77" s="24">
        <v>1</v>
      </c>
      <c r="Z77" s="46">
        <f t="shared" si="16"/>
        <v>1.8648</v>
      </c>
    </row>
    <row r="78" ht="21.35" customHeight="1" spans="1:26">
      <c r="A78" s="66">
        <v>71</v>
      </c>
      <c r="B78" s="67" t="s">
        <v>113</v>
      </c>
      <c r="C78" s="66" t="s">
        <v>29</v>
      </c>
      <c r="D78" s="66" t="s">
        <v>52</v>
      </c>
      <c r="E78" s="24">
        <v>8800</v>
      </c>
      <c r="F78" s="26">
        <v>5714.583</v>
      </c>
      <c r="G78" s="26">
        <v>4271.358</v>
      </c>
      <c r="H78" s="26">
        <v>1443.225</v>
      </c>
      <c r="I78" s="26">
        <v>481</v>
      </c>
      <c r="J78" s="26">
        <v>530.397</v>
      </c>
      <c r="K78" s="26">
        <v>394</v>
      </c>
      <c r="L78" s="26">
        <v>519</v>
      </c>
      <c r="M78" s="26">
        <v>3897.201</v>
      </c>
      <c r="N78" s="26">
        <f t="shared" si="17"/>
        <v>-8.75967315312835</v>
      </c>
      <c r="O78" s="26">
        <v>428.421</v>
      </c>
      <c r="P78" s="26">
        <f t="shared" si="18"/>
        <v>-19.2263530902324</v>
      </c>
      <c r="Q78" s="26">
        <v>556</v>
      </c>
      <c r="R78" s="26">
        <f t="shared" si="19"/>
        <v>41.1167512690355</v>
      </c>
      <c r="S78" s="26">
        <v>571</v>
      </c>
      <c r="T78" s="26">
        <f t="shared" si="20"/>
        <v>10.019267822736</v>
      </c>
      <c r="U78" s="26">
        <f t="shared" si="21"/>
        <v>1555.421</v>
      </c>
      <c r="V78" s="26"/>
      <c r="W78" s="42">
        <v>1</v>
      </c>
      <c r="X78" s="83">
        <f t="shared" si="22"/>
        <v>5.71</v>
      </c>
      <c r="Y78" s="24">
        <v>1</v>
      </c>
      <c r="Z78" s="46">
        <f t="shared" si="16"/>
        <v>5.56</v>
      </c>
    </row>
    <row r="79" ht="21.35" customHeight="1" spans="1:26">
      <c r="A79" s="66">
        <v>72</v>
      </c>
      <c r="B79" s="67" t="s">
        <v>114</v>
      </c>
      <c r="C79" s="66" t="s">
        <v>51</v>
      </c>
      <c r="D79" s="66" t="s">
        <v>52</v>
      </c>
      <c r="E79" s="24">
        <v>3400</v>
      </c>
      <c r="F79" s="26">
        <v>1996</v>
      </c>
      <c r="G79" s="26">
        <v>1489</v>
      </c>
      <c r="H79" s="26">
        <f>F79-G79</f>
        <v>507</v>
      </c>
      <c r="I79" s="26">
        <v>166</v>
      </c>
      <c r="J79" s="26">
        <v>83</v>
      </c>
      <c r="K79" s="26">
        <v>200</v>
      </c>
      <c r="L79" s="26">
        <v>224</v>
      </c>
      <c r="M79" s="26">
        <v>896</v>
      </c>
      <c r="N79" s="26">
        <f t="shared" si="17"/>
        <v>-39.8253861652116</v>
      </c>
      <c r="O79" s="26">
        <v>227</v>
      </c>
      <c r="P79" s="26">
        <f t="shared" si="18"/>
        <v>173.493975903614</v>
      </c>
      <c r="Q79" s="26">
        <v>237.07</v>
      </c>
      <c r="R79" s="26">
        <f t="shared" si="19"/>
        <v>18.535</v>
      </c>
      <c r="S79" s="26">
        <v>238.5</v>
      </c>
      <c r="T79" s="26">
        <f t="shared" si="20"/>
        <v>6.47321428571429</v>
      </c>
      <c r="U79" s="26">
        <f t="shared" si="21"/>
        <v>702.57</v>
      </c>
      <c r="V79" s="26"/>
      <c r="W79" s="42">
        <v>1</v>
      </c>
      <c r="X79" s="83">
        <f t="shared" si="22"/>
        <v>2.385</v>
      </c>
      <c r="Y79" s="24">
        <v>1</v>
      </c>
      <c r="Z79" s="46">
        <f t="shared" si="16"/>
        <v>2.3707</v>
      </c>
    </row>
    <row r="80" s="52" customFormat="1" ht="21.35" customHeight="1" spans="1:27">
      <c r="A80" s="66">
        <v>73</v>
      </c>
      <c r="B80" s="67" t="s">
        <v>115</v>
      </c>
      <c r="C80" s="66" t="s">
        <v>33</v>
      </c>
      <c r="D80" s="66" t="s">
        <v>27</v>
      </c>
      <c r="E80" s="24">
        <v>5350</v>
      </c>
      <c r="F80" s="26">
        <v>2195.648</v>
      </c>
      <c r="G80" s="26">
        <v>1550.934</v>
      </c>
      <c r="H80" s="26">
        <v>644.714</v>
      </c>
      <c r="I80" s="26">
        <v>214.904666666667</v>
      </c>
      <c r="J80" s="26">
        <v>206.584</v>
      </c>
      <c r="K80" s="26">
        <v>204.96</v>
      </c>
      <c r="L80" s="26">
        <v>233</v>
      </c>
      <c r="M80" s="26">
        <v>1783.236</v>
      </c>
      <c r="N80" s="26">
        <f t="shared" si="17"/>
        <v>14.9782002328919</v>
      </c>
      <c r="O80" s="26">
        <v>222.516</v>
      </c>
      <c r="P80" s="26">
        <f t="shared" si="18"/>
        <v>7.71211710490647</v>
      </c>
      <c r="Q80" s="26">
        <v>214.396</v>
      </c>
      <c r="R80" s="26">
        <f t="shared" si="19"/>
        <v>4.60382513661201</v>
      </c>
      <c r="S80" s="26">
        <v>198</v>
      </c>
      <c r="T80" s="26">
        <f t="shared" si="20"/>
        <v>-15.0214592274678</v>
      </c>
      <c r="U80" s="26">
        <f t="shared" si="21"/>
        <v>634.912</v>
      </c>
      <c r="V80" s="26"/>
      <c r="W80" s="42">
        <v>1</v>
      </c>
      <c r="X80" s="83">
        <f t="shared" si="22"/>
        <v>1.98</v>
      </c>
      <c r="Y80" s="24">
        <v>1</v>
      </c>
      <c r="Z80" s="46">
        <f t="shared" si="16"/>
        <v>2.14396</v>
      </c>
      <c r="AA80" s="86"/>
    </row>
    <row r="81" s="52" customFormat="1" ht="21.35" customHeight="1" spans="1:27">
      <c r="A81" s="66">
        <v>74</v>
      </c>
      <c r="B81" s="67" t="s">
        <v>116</v>
      </c>
      <c r="C81" s="66" t="s">
        <v>33</v>
      </c>
      <c r="D81" s="66" t="s">
        <v>30</v>
      </c>
      <c r="E81" s="24">
        <v>7100</v>
      </c>
      <c r="F81" s="26">
        <v>5098.9968</v>
      </c>
      <c r="G81" s="26">
        <v>3418.0308</v>
      </c>
      <c r="H81" s="26">
        <v>1680.966</v>
      </c>
      <c r="I81" s="26">
        <v>560.322</v>
      </c>
      <c r="J81" s="26">
        <v>478.184</v>
      </c>
      <c r="K81" s="26">
        <v>520.786</v>
      </c>
      <c r="L81" s="26">
        <v>681.996</v>
      </c>
      <c r="M81" s="26">
        <v>3832.444</v>
      </c>
      <c r="N81" s="26">
        <f t="shared" si="17"/>
        <v>12.1243260885771</v>
      </c>
      <c r="O81" s="26">
        <v>432.628</v>
      </c>
      <c r="P81" s="26">
        <f t="shared" si="18"/>
        <v>-9.5268766834524</v>
      </c>
      <c r="Q81" s="26">
        <v>331.058</v>
      </c>
      <c r="R81" s="26">
        <f t="shared" si="19"/>
        <v>-36.4310868571736</v>
      </c>
      <c r="S81" s="26">
        <v>417.592</v>
      </c>
      <c r="T81" s="26">
        <f t="shared" si="20"/>
        <v>-38.7691423410108</v>
      </c>
      <c r="U81" s="26">
        <f t="shared" si="21"/>
        <v>1181.278</v>
      </c>
      <c r="V81" s="26"/>
      <c r="W81" s="42">
        <v>1</v>
      </c>
      <c r="X81" s="83">
        <f t="shared" si="22"/>
        <v>4.17592</v>
      </c>
      <c r="Y81" s="24">
        <v>1</v>
      </c>
      <c r="Z81" s="46">
        <f t="shared" si="16"/>
        <v>3.31058</v>
      </c>
      <c r="AA81" s="86"/>
    </row>
    <row r="82" s="52" customFormat="1" ht="21.35" customHeight="1" spans="1:27">
      <c r="A82" s="66">
        <v>75</v>
      </c>
      <c r="B82" s="67" t="s">
        <v>117</v>
      </c>
      <c r="C82" s="66" t="s">
        <v>79</v>
      </c>
      <c r="D82" s="66" t="s">
        <v>27</v>
      </c>
      <c r="E82" s="24">
        <v>10400</v>
      </c>
      <c r="F82" s="26">
        <v>1757</v>
      </c>
      <c r="G82" s="26">
        <v>1326</v>
      </c>
      <c r="H82" s="26">
        <v>431</v>
      </c>
      <c r="I82" s="26">
        <v>143.863333333333</v>
      </c>
      <c r="J82" s="26">
        <v>144.09</v>
      </c>
      <c r="K82" s="26">
        <v>141.29</v>
      </c>
      <c r="L82" s="26">
        <v>146.21</v>
      </c>
      <c r="M82" s="26">
        <v>1313.72</v>
      </c>
      <c r="N82" s="26">
        <f t="shared" si="17"/>
        <v>-0.926093514328806</v>
      </c>
      <c r="O82" s="26">
        <v>152.29</v>
      </c>
      <c r="P82" s="26">
        <f t="shared" si="18"/>
        <v>5.69088763966964</v>
      </c>
      <c r="Q82" s="26">
        <v>144.32</v>
      </c>
      <c r="R82" s="26">
        <f t="shared" si="19"/>
        <v>2.14452544412202</v>
      </c>
      <c r="S82" s="26">
        <v>146.5</v>
      </c>
      <c r="T82" s="26">
        <f t="shared" si="20"/>
        <v>0.198344846453725</v>
      </c>
      <c r="U82" s="26">
        <f t="shared" si="21"/>
        <v>443.11</v>
      </c>
      <c r="V82" s="26"/>
      <c r="W82" s="42">
        <v>1</v>
      </c>
      <c r="X82" s="83">
        <f t="shared" si="22"/>
        <v>1.465</v>
      </c>
      <c r="Y82" s="24">
        <v>1</v>
      </c>
      <c r="Z82" s="46">
        <f t="shared" si="16"/>
        <v>1.4432</v>
      </c>
      <c r="AA82" s="86"/>
    </row>
    <row r="83" s="52" customFormat="1" ht="21.35" customHeight="1" spans="1:27">
      <c r="A83" s="66">
        <v>76</v>
      </c>
      <c r="B83" s="67" t="s">
        <v>118</v>
      </c>
      <c r="C83" s="66" t="s">
        <v>26</v>
      </c>
      <c r="D83" s="66" t="s">
        <v>27</v>
      </c>
      <c r="E83" s="24">
        <v>3500</v>
      </c>
      <c r="F83" s="26">
        <v>1538.464</v>
      </c>
      <c r="G83" s="26">
        <v>1153.088</v>
      </c>
      <c r="H83" s="26">
        <v>385.376</v>
      </c>
      <c r="I83" s="26">
        <v>128.458666666667</v>
      </c>
      <c r="J83" s="26">
        <v>129.008</v>
      </c>
      <c r="K83" s="26">
        <v>137</v>
      </c>
      <c r="L83" s="26">
        <v>119.072</v>
      </c>
      <c r="M83" s="26">
        <v>923.802</v>
      </c>
      <c r="N83" s="26">
        <f t="shared" si="17"/>
        <v>-19.8845187878115</v>
      </c>
      <c r="O83" s="26">
        <v>120.762</v>
      </c>
      <c r="P83" s="26">
        <f t="shared" si="18"/>
        <v>-6.39185166811361</v>
      </c>
      <c r="Q83" s="26">
        <v>156.49</v>
      </c>
      <c r="R83" s="26">
        <f t="shared" si="19"/>
        <v>14.2262773722628</v>
      </c>
      <c r="S83" s="26">
        <v>155.262</v>
      </c>
      <c r="T83" s="26">
        <f t="shared" si="20"/>
        <v>30.3933754367106</v>
      </c>
      <c r="U83" s="26">
        <f t="shared" si="21"/>
        <v>432.514</v>
      </c>
      <c r="V83" s="26"/>
      <c r="W83" s="42">
        <v>1</v>
      </c>
      <c r="X83" s="83">
        <f t="shared" si="22"/>
        <v>1.55262</v>
      </c>
      <c r="Y83" s="24">
        <v>1</v>
      </c>
      <c r="Z83" s="46">
        <f t="shared" si="16"/>
        <v>1.5649</v>
      </c>
      <c r="AA83" s="86"/>
    </row>
    <row r="84" s="52" customFormat="1" ht="21.35" customHeight="1" spans="1:27">
      <c r="A84" s="66">
        <v>77</v>
      </c>
      <c r="B84" s="67" t="s">
        <v>119</v>
      </c>
      <c r="C84" s="66" t="s">
        <v>51</v>
      </c>
      <c r="D84" s="66" t="s">
        <v>27</v>
      </c>
      <c r="E84" s="24">
        <v>4930</v>
      </c>
      <c r="F84" s="26">
        <v>1599.2603</v>
      </c>
      <c r="G84" s="26">
        <v>1136.8934</v>
      </c>
      <c r="H84" s="26">
        <v>462.3669</v>
      </c>
      <c r="I84" s="26">
        <v>154.1223</v>
      </c>
      <c r="J84" s="26">
        <v>155.4645</v>
      </c>
      <c r="K84" s="26">
        <v>158</v>
      </c>
      <c r="L84" s="26">
        <v>148</v>
      </c>
      <c r="M84" s="26">
        <v>1175.6591</v>
      </c>
      <c r="N84" s="26">
        <f t="shared" si="17"/>
        <v>3.40979198225622</v>
      </c>
      <c r="O84" s="26">
        <v>109.7718</v>
      </c>
      <c r="P84" s="26">
        <f t="shared" si="18"/>
        <v>-29.3910828517121</v>
      </c>
      <c r="Q84" s="26">
        <v>133</v>
      </c>
      <c r="R84" s="26">
        <f t="shared" si="19"/>
        <v>-15.8227848101266</v>
      </c>
      <c r="S84" s="26">
        <v>116</v>
      </c>
      <c r="T84" s="26">
        <f t="shared" si="20"/>
        <v>-21.6216216216216</v>
      </c>
      <c r="U84" s="26">
        <f t="shared" si="21"/>
        <v>358.7718</v>
      </c>
      <c r="V84" s="26"/>
      <c r="W84" s="42">
        <v>1</v>
      </c>
      <c r="X84" s="83">
        <f t="shared" si="22"/>
        <v>1.16</v>
      </c>
      <c r="Y84" s="24">
        <v>1</v>
      </c>
      <c r="Z84" s="46">
        <f t="shared" si="16"/>
        <v>1.33</v>
      </c>
      <c r="AA84" s="86"/>
    </row>
    <row r="85" s="52" customFormat="1" ht="21.35" customHeight="1" spans="1:27">
      <c r="A85" s="66">
        <v>78</v>
      </c>
      <c r="B85" s="67" t="s">
        <v>120</v>
      </c>
      <c r="C85" s="66" t="s">
        <v>51</v>
      </c>
      <c r="D85" s="66" t="s">
        <v>121</v>
      </c>
      <c r="E85" s="24">
        <v>50000</v>
      </c>
      <c r="F85" s="26">
        <v>16370</v>
      </c>
      <c r="G85" s="26">
        <v>11910.93</v>
      </c>
      <c r="H85" s="26">
        <v>4459.07</v>
      </c>
      <c r="I85" s="26">
        <v>1486.35666666667</v>
      </c>
      <c r="J85" s="26">
        <v>1329</v>
      </c>
      <c r="K85" s="26">
        <v>1559</v>
      </c>
      <c r="L85" s="26">
        <v>1570.84</v>
      </c>
      <c r="M85" s="26">
        <v>12761</v>
      </c>
      <c r="N85" s="26">
        <f t="shared" si="17"/>
        <v>7.13689023443173</v>
      </c>
      <c r="O85" s="26">
        <v>1654</v>
      </c>
      <c r="P85" s="26">
        <f t="shared" si="18"/>
        <v>24.4544770504138</v>
      </c>
      <c r="Q85" s="26">
        <v>1372</v>
      </c>
      <c r="R85" s="26">
        <f t="shared" si="19"/>
        <v>-11.9948685054522</v>
      </c>
      <c r="S85" s="26">
        <v>1334.25</v>
      </c>
      <c r="T85" s="26">
        <f t="shared" si="20"/>
        <v>-15.0613684398156</v>
      </c>
      <c r="U85" s="26">
        <f t="shared" si="21"/>
        <v>4360.25</v>
      </c>
      <c r="V85" s="26"/>
      <c r="W85" s="42">
        <v>1</v>
      </c>
      <c r="X85" s="83">
        <f t="shared" si="22"/>
        <v>13.3425</v>
      </c>
      <c r="Y85" s="24">
        <v>1</v>
      </c>
      <c r="Z85" s="46">
        <f t="shared" si="16"/>
        <v>13.72</v>
      </c>
      <c r="AA85" s="86"/>
    </row>
    <row r="86" s="8" customFormat="1" ht="21.35" customHeight="1" spans="1:27">
      <c r="A86" s="101">
        <v>79</v>
      </c>
      <c r="B86" s="103" t="s">
        <v>122</v>
      </c>
      <c r="C86" s="66" t="s">
        <v>123</v>
      </c>
      <c r="D86" s="70" t="s">
        <v>109</v>
      </c>
      <c r="E86" s="103">
        <v>28276</v>
      </c>
      <c r="F86" s="26">
        <v>2210.4412</v>
      </c>
      <c r="G86" s="26">
        <v>1624.6661</v>
      </c>
      <c r="H86" s="26">
        <f>F86-G86</f>
        <v>585.7751</v>
      </c>
      <c r="I86" s="26">
        <f>H86/3</f>
        <v>195.258366666667</v>
      </c>
      <c r="J86" s="26">
        <v>173.6395</v>
      </c>
      <c r="K86" s="26">
        <v>190.902</v>
      </c>
      <c r="L86" s="26">
        <v>221.2336</v>
      </c>
      <c r="M86" s="26">
        <v>1768</v>
      </c>
      <c r="N86" s="26">
        <f t="shared" si="17"/>
        <v>8.82236048379418</v>
      </c>
      <c r="O86" s="26">
        <v>227</v>
      </c>
      <c r="P86" s="26">
        <f t="shared" si="18"/>
        <v>30.7306229285387</v>
      </c>
      <c r="Q86" s="26">
        <v>40</v>
      </c>
      <c r="R86" s="26">
        <f t="shared" si="19"/>
        <v>-79.0468407874197</v>
      </c>
      <c r="S86" s="26">
        <v>57</v>
      </c>
      <c r="T86" s="26">
        <f t="shared" si="20"/>
        <v>-74.2353783512089</v>
      </c>
      <c r="U86" s="26">
        <f t="shared" si="21"/>
        <v>324</v>
      </c>
      <c r="V86" s="26"/>
      <c r="W86" s="42">
        <v>1</v>
      </c>
      <c r="X86" s="83">
        <f t="shared" si="22"/>
        <v>0.57</v>
      </c>
      <c r="Y86" s="116"/>
      <c r="Z86" s="46"/>
      <c r="AA86" s="5"/>
    </row>
    <row r="87" ht="21.35" customHeight="1" spans="1:26">
      <c r="A87" s="70"/>
      <c r="B87" s="69"/>
      <c r="C87" s="66" t="s">
        <v>124</v>
      </c>
      <c r="D87" s="70" t="s">
        <v>109</v>
      </c>
      <c r="E87" s="71"/>
      <c r="F87" s="26">
        <v>3543.6942</v>
      </c>
      <c r="G87" s="26">
        <v>2578.6597</v>
      </c>
      <c r="H87" s="26">
        <v>965.0345</v>
      </c>
      <c r="I87" s="26">
        <v>321.678166666667</v>
      </c>
      <c r="J87" s="26">
        <v>295</v>
      </c>
      <c r="K87" s="26">
        <v>326</v>
      </c>
      <c r="L87" s="26">
        <v>343</v>
      </c>
      <c r="M87" s="26">
        <v>2350.9742</v>
      </c>
      <c r="N87" s="26">
        <f t="shared" si="17"/>
        <v>-8.8296063261081</v>
      </c>
      <c r="O87" s="26">
        <v>282</v>
      </c>
      <c r="P87" s="26">
        <f t="shared" si="18"/>
        <v>-4.40677966101695</v>
      </c>
      <c r="Q87" s="26">
        <v>279</v>
      </c>
      <c r="R87" s="26">
        <f t="shared" si="19"/>
        <v>-14.4171779141104</v>
      </c>
      <c r="S87" s="26">
        <v>279</v>
      </c>
      <c r="T87" s="26">
        <f t="shared" si="20"/>
        <v>-18.6588921282799</v>
      </c>
      <c r="U87" s="26">
        <f t="shared" si="21"/>
        <v>840</v>
      </c>
      <c r="V87" s="26"/>
      <c r="W87" s="42">
        <v>1</v>
      </c>
      <c r="X87" s="83">
        <f t="shared" si="22"/>
        <v>2.79</v>
      </c>
      <c r="Y87" s="72">
        <v>1</v>
      </c>
      <c r="Z87" s="46">
        <f t="shared" ref="Z87:Z100" si="23">Q87*0.01</f>
        <v>2.79</v>
      </c>
    </row>
    <row r="88" ht="21.35" customHeight="1" spans="1:27">
      <c r="A88" s="66">
        <v>80</v>
      </c>
      <c r="B88" s="69" t="s">
        <v>125</v>
      </c>
      <c r="C88" s="66" t="s">
        <v>51</v>
      </c>
      <c r="D88" s="70" t="s">
        <v>48</v>
      </c>
      <c r="E88" s="71">
        <v>10050</v>
      </c>
      <c r="F88" s="26">
        <v>4761.0253</v>
      </c>
      <c r="G88" s="26">
        <v>3732.255</v>
      </c>
      <c r="H88" s="26">
        <v>1028.7703</v>
      </c>
      <c r="I88" s="26">
        <v>342.923433333333</v>
      </c>
      <c r="J88" s="26">
        <v>307</v>
      </c>
      <c r="K88" s="26">
        <v>317.3528</v>
      </c>
      <c r="L88" s="26">
        <v>321.9727</v>
      </c>
      <c r="M88" s="26">
        <v>2567.6096</v>
      </c>
      <c r="N88" s="26">
        <f t="shared" si="17"/>
        <v>-31.2048721215458</v>
      </c>
      <c r="O88" s="26">
        <v>281</v>
      </c>
      <c r="P88" s="26">
        <f t="shared" si="18"/>
        <v>-8.46905537459283</v>
      </c>
      <c r="Q88" s="26">
        <v>292.4271</v>
      </c>
      <c r="R88" s="26">
        <f t="shared" si="19"/>
        <v>-7.85425557927959</v>
      </c>
      <c r="S88" s="26">
        <v>313.3465</v>
      </c>
      <c r="T88" s="26">
        <f t="shared" si="20"/>
        <v>-2.6791712465063</v>
      </c>
      <c r="U88" s="26">
        <f t="shared" si="21"/>
        <v>886.7736</v>
      </c>
      <c r="V88" s="26"/>
      <c r="W88" s="42">
        <v>1</v>
      </c>
      <c r="X88" s="83">
        <f t="shared" si="22"/>
        <v>3.133465</v>
      </c>
      <c r="Y88" s="72">
        <v>1</v>
      </c>
      <c r="Z88" s="46">
        <f t="shared" si="23"/>
        <v>2.924271</v>
      </c>
      <c r="AA88" s="87"/>
    </row>
    <row r="89" ht="21.35" customHeight="1" spans="1:27">
      <c r="A89" s="66">
        <v>81</v>
      </c>
      <c r="B89" s="69" t="s">
        <v>126</v>
      </c>
      <c r="C89" s="66" t="s">
        <v>33</v>
      </c>
      <c r="D89" s="66" t="s">
        <v>27</v>
      </c>
      <c r="E89" s="71">
        <v>3220</v>
      </c>
      <c r="F89" s="26">
        <v>1409.352</v>
      </c>
      <c r="G89" s="26">
        <v>958.12</v>
      </c>
      <c r="H89" s="26">
        <v>451.232</v>
      </c>
      <c r="I89" s="26">
        <v>150.410666666667</v>
      </c>
      <c r="J89" s="26">
        <v>143.144</v>
      </c>
      <c r="K89" s="26">
        <v>149.864</v>
      </c>
      <c r="L89" s="26">
        <v>158.224</v>
      </c>
      <c r="M89" s="26">
        <v>1372.864</v>
      </c>
      <c r="N89" s="26">
        <f t="shared" si="17"/>
        <v>43.2872709055233</v>
      </c>
      <c r="O89" s="26">
        <v>166.744</v>
      </c>
      <c r="P89" s="26">
        <f t="shared" si="18"/>
        <v>16.486894316213</v>
      </c>
      <c r="Q89" s="26">
        <v>165</v>
      </c>
      <c r="R89" s="26">
        <f t="shared" si="19"/>
        <v>10.0998238402819</v>
      </c>
      <c r="S89" s="26">
        <v>177.672</v>
      </c>
      <c r="T89" s="26">
        <f t="shared" si="20"/>
        <v>12.2914349276974</v>
      </c>
      <c r="U89" s="26">
        <f t="shared" si="21"/>
        <v>509.416</v>
      </c>
      <c r="V89" s="26"/>
      <c r="W89" s="42">
        <v>1</v>
      </c>
      <c r="X89" s="83">
        <f t="shared" si="22"/>
        <v>1.77672</v>
      </c>
      <c r="Y89" s="72">
        <v>1</v>
      </c>
      <c r="Z89" s="46">
        <f t="shared" si="23"/>
        <v>1.65</v>
      </c>
      <c r="AA89" s="87"/>
    </row>
    <row r="90" ht="21.35" customHeight="1" spans="1:27">
      <c r="A90" s="66">
        <v>82</v>
      </c>
      <c r="B90" s="69" t="s">
        <v>127</v>
      </c>
      <c r="C90" s="66" t="s">
        <v>33</v>
      </c>
      <c r="D90" s="70" t="s">
        <v>48</v>
      </c>
      <c r="E90" s="71">
        <v>5600</v>
      </c>
      <c r="F90" s="26">
        <v>2167.98</v>
      </c>
      <c r="G90" s="26">
        <v>1623.33</v>
      </c>
      <c r="H90" s="26">
        <v>544.65</v>
      </c>
      <c r="I90" s="26">
        <v>181.55</v>
      </c>
      <c r="J90" s="26">
        <v>195</v>
      </c>
      <c r="K90" s="26">
        <v>161.52</v>
      </c>
      <c r="L90" s="26">
        <v>188</v>
      </c>
      <c r="M90" s="26">
        <v>1520.77</v>
      </c>
      <c r="N90" s="26">
        <f t="shared" si="17"/>
        <v>-6.31787744944034</v>
      </c>
      <c r="O90" s="26">
        <v>193</v>
      </c>
      <c r="P90" s="26">
        <f t="shared" si="18"/>
        <v>-1.02564102564103</v>
      </c>
      <c r="Q90" s="26">
        <v>198.24</v>
      </c>
      <c r="R90" s="26">
        <f t="shared" si="19"/>
        <v>22.7340267459138</v>
      </c>
      <c r="S90" s="26">
        <v>174</v>
      </c>
      <c r="T90" s="26">
        <f t="shared" si="20"/>
        <v>-7.4468085106383</v>
      </c>
      <c r="U90" s="26">
        <f t="shared" si="21"/>
        <v>565.24</v>
      </c>
      <c r="V90" s="26"/>
      <c r="W90" s="42">
        <v>1</v>
      </c>
      <c r="X90" s="83">
        <f t="shared" si="22"/>
        <v>1.74</v>
      </c>
      <c r="Y90" s="72">
        <v>1</v>
      </c>
      <c r="Z90" s="46">
        <f t="shared" si="23"/>
        <v>1.9824</v>
      </c>
      <c r="AA90" s="87"/>
    </row>
    <row r="91" ht="21.35" customHeight="1" spans="1:27">
      <c r="A91" s="66">
        <v>83</v>
      </c>
      <c r="B91" s="69" t="s">
        <v>128</v>
      </c>
      <c r="C91" s="66" t="s">
        <v>51</v>
      </c>
      <c r="D91" s="70" t="s">
        <v>27</v>
      </c>
      <c r="E91" s="71">
        <v>49032</v>
      </c>
      <c r="F91" s="26">
        <v>4295.1893</v>
      </c>
      <c r="G91" s="26">
        <v>2533.4826</v>
      </c>
      <c r="H91" s="26">
        <v>1761.7067</v>
      </c>
      <c r="I91" s="26">
        <v>587.235566666667</v>
      </c>
      <c r="J91" s="26">
        <v>16</v>
      </c>
      <c r="K91" s="26">
        <v>571.5426</v>
      </c>
      <c r="L91" s="26">
        <v>1173</v>
      </c>
      <c r="M91" s="26">
        <v>2898.24</v>
      </c>
      <c r="N91" s="26">
        <f t="shared" si="17"/>
        <v>14.3974701069587</v>
      </c>
      <c r="O91" s="26">
        <v>13</v>
      </c>
      <c r="P91" s="26">
        <f t="shared" si="18"/>
        <v>-18.75</v>
      </c>
      <c r="Q91" s="26">
        <v>507.98</v>
      </c>
      <c r="R91" s="26">
        <f t="shared" si="19"/>
        <v>-11.1212357574046</v>
      </c>
      <c r="S91" s="26">
        <v>1569</v>
      </c>
      <c r="T91" s="26">
        <f t="shared" si="20"/>
        <v>33.7595907928389</v>
      </c>
      <c r="U91" s="26">
        <f t="shared" si="21"/>
        <v>2089.98</v>
      </c>
      <c r="V91" s="26"/>
      <c r="W91" s="42">
        <v>1</v>
      </c>
      <c r="X91" s="83">
        <f t="shared" si="22"/>
        <v>15.69</v>
      </c>
      <c r="Y91" s="72">
        <v>1</v>
      </c>
      <c r="Z91" s="46">
        <f t="shared" si="23"/>
        <v>5.0798</v>
      </c>
      <c r="AA91" s="87"/>
    </row>
    <row r="92" ht="21.35" customHeight="1" spans="1:26">
      <c r="A92" s="66">
        <v>84</v>
      </c>
      <c r="B92" s="69" t="s">
        <v>129</v>
      </c>
      <c r="C92" s="66" t="s">
        <v>36</v>
      </c>
      <c r="D92" s="70" t="s">
        <v>48</v>
      </c>
      <c r="E92" s="71">
        <v>63000</v>
      </c>
      <c r="F92" s="26">
        <v>7495.13</v>
      </c>
      <c r="G92" s="26">
        <v>5508.88</v>
      </c>
      <c r="H92" s="26">
        <v>1986.25</v>
      </c>
      <c r="I92" s="26">
        <v>662.083333333333</v>
      </c>
      <c r="J92" s="26">
        <v>646</v>
      </c>
      <c r="K92" s="26">
        <v>677.93</v>
      </c>
      <c r="L92" s="26">
        <v>662.29</v>
      </c>
      <c r="M92" s="26">
        <v>5476.68</v>
      </c>
      <c r="N92" s="26">
        <f t="shared" si="17"/>
        <v>-0.584510826157038</v>
      </c>
      <c r="O92" s="26">
        <v>674</v>
      </c>
      <c r="P92" s="26">
        <f t="shared" si="18"/>
        <v>4.3343653250774</v>
      </c>
      <c r="Q92" s="26">
        <v>685.82</v>
      </c>
      <c r="R92" s="26">
        <f t="shared" si="19"/>
        <v>1.1638369743189</v>
      </c>
      <c r="S92" s="26">
        <v>557.57</v>
      </c>
      <c r="T92" s="26">
        <f t="shared" si="20"/>
        <v>-15.8118044965196</v>
      </c>
      <c r="U92" s="26">
        <f t="shared" si="21"/>
        <v>1917.39</v>
      </c>
      <c r="V92" s="26"/>
      <c r="W92" s="42">
        <v>1</v>
      </c>
      <c r="X92" s="83">
        <f t="shared" si="22"/>
        <v>5.5757</v>
      </c>
      <c r="Y92" s="72">
        <v>1</v>
      </c>
      <c r="Z92" s="46">
        <f t="shared" si="23"/>
        <v>6.8582</v>
      </c>
    </row>
    <row r="93" ht="21.35" customHeight="1" spans="1:26">
      <c r="A93" s="66">
        <v>85</v>
      </c>
      <c r="B93" s="69" t="s">
        <v>130</v>
      </c>
      <c r="C93" s="66" t="s">
        <v>26</v>
      </c>
      <c r="D93" s="70" t="s">
        <v>27</v>
      </c>
      <c r="E93" s="71">
        <v>16600</v>
      </c>
      <c r="F93" s="26">
        <v>6649.784</v>
      </c>
      <c r="G93" s="26">
        <v>5142.868</v>
      </c>
      <c r="H93" s="26">
        <v>1506.916</v>
      </c>
      <c r="I93" s="26">
        <v>502.305333333333</v>
      </c>
      <c r="J93" s="26">
        <v>554.372</v>
      </c>
      <c r="K93" s="26">
        <v>477.676</v>
      </c>
      <c r="L93" s="26">
        <v>474.868</v>
      </c>
      <c r="M93" s="26">
        <v>5008.32</v>
      </c>
      <c r="N93" s="26">
        <f t="shared" si="17"/>
        <v>-2.61620558801044</v>
      </c>
      <c r="O93" s="26">
        <v>680.84</v>
      </c>
      <c r="P93" s="26">
        <f t="shared" si="18"/>
        <v>22.8128404753487</v>
      </c>
      <c r="Q93" s="26">
        <v>605.632</v>
      </c>
      <c r="R93" s="26">
        <f t="shared" si="19"/>
        <v>26.7871946675152</v>
      </c>
      <c r="S93" s="26">
        <v>635.428</v>
      </c>
      <c r="T93" s="26">
        <f t="shared" si="20"/>
        <v>33.8115013014143</v>
      </c>
      <c r="U93" s="26">
        <f t="shared" si="21"/>
        <v>1921.9</v>
      </c>
      <c r="V93" s="26"/>
      <c r="W93" s="42">
        <v>1</v>
      </c>
      <c r="X93" s="83">
        <f t="shared" si="22"/>
        <v>6.35428</v>
      </c>
      <c r="Y93" s="72">
        <v>1</v>
      </c>
      <c r="Z93" s="46">
        <f t="shared" si="23"/>
        <v>6.05632</v>
      </c>
    </row>
    <row r="94" ht="21.35" customHeight="1" spans="1:27">
      <c r="A94" s="66">
        <v>86</v>
      </c>
      <c r="B94" s="69" t="s">
        <v>131</v>
      </c>
      <c r="C94" s="66" t="s">
        <v>51</v>
      </c>
      <c r="D94" s="70" t="s">
        <v>121</v>
      </c>
      <c r="E94" s="71">
        <v>16000</v>
      </c>
      <c r="F94" s="26">
        <v>7771.8492</v>
      </c>
      <c r="G94" s="26">
        <v>5935.7169</v>
      </c>
      <c r="H94" s="26">
        <v>1836.1323</v>
      </c>
      <c r="I94" s="26">
        <v>612.0441</v>
      </c>
      <c r="J94" s="26">
        <v>561</v>
      </c>
      <c r="K94" s="26">
        <v>0</v>
      </c>
      <c r="L94" s="26">
        <v>685</v>
      </c>
      <c r="M94" s="26">
        <v>6174.6649</v>
      </c>
      <c r="N94" s="26">
        <f t="shared" si="17"/>
        <v>4.02559630160258</v>
      </c>
      <c r="O94" s="26">
        <v>542</v>
      </c>
      <c r="P94" s="26">
        <f t="shared" si="18"/>
        <v>-3.38680926916221</v>
      </c>
      <c r="Q94" s="26">
        <v>598.5361</v>
      </c>
      <c r="R94" s="26" t="s">
        <v>70</v>
      </c>
      <c r="S94" s="26">
        <v>575</v>
      </c>
      <c r="T94" s="26">
        <f t="shared" si="20"/>
        <v>-16.0583941605839</v>
      </c>
      <c r="U94" s="26">
        <f t="shared" si="21"/>
        <v>1715.5361</v>
      </c>
      <c r="V94" s="26"/>
      <c r="W94" s="42">
        <v>1</v>
      </c>
      <c r="X94" s="83">
        <f t="shared" si="22"/>
        <v>5.75</v>
      </c>
      <c r="Y94" s="72">
        <v>1</v>
      </c>
      <c r="Z94" s="46">
        <f t="shared" si="23"/>
        <v>5.985361</v>
      </c>
      <c r="AA94" s="87"/>
    </row>
    <row r="95" ht="21.35" customHeight="1" spans="1:26">
      <c r="A95" s="66">
        <v>87</v>
      </c>
      <c r="B95" s="69" t="s">
        <v>132</v>
      </c>
      <c r="C95" s="66" t="s">
        <v>33</v>
      </c>
      <c r="D95" s="70" t="s">
        <v>27</v>
      </c>
      <c r="E95" s="71">
        <v>4100</v>
      </c>
      <c r="F95" s="26">
        <v>2282.745</v>
      </c>
      <c r="G95" s="26">
        <v>1626.96</v>
      </c>
      <c r="H95" s="26">
        <v>655.785</v>
      </c>
      <c r="I95" s="26">
        <v>218.595</v>
      </c>
      <c r="J95" s="26">
        <v>211</v>
      </c>
      <c r="K95" s="26">
        <v>233.32</v>
      </c>
      <c r="L95" s="26">
        <v>211.84</v>
      </c>
      <c r="M95" s="26">
        <v>1037.005</v>
      </c>
      <c r="N95" s="26">
        <f t="shared" si="17"/>
        <v>-36.2611865073511</v>
      </c>
      <c r="O95" s="26">
        <v>112</v>
      </c>
      <c r="P95" s="26">
        <f t="shared" si="18"/>
        <v>-46.9194312796209</v>
      </c>
      <c r="Q95" s="26">
        <v>216</v>
      </c>
      <c r="R95" s="26">
        <f t="shared" ref="R95:R105" si="24">(Q95-K95)/K95*100</f>
        <v>-7.42328133036173</v>
      </c>
      <c r="S95" s="26">
        <v>234.49</v>
      </c>
      <c r="T95" s="26">
        <f t="shared" si="20"/>
        <v>10.6920317220544</v>
      </c>
      <c r="U95" s="26">
        <f t="shared" si="21"/>
        <v>562.49</v>
      </c>
      <c r="V95" s="26"/>
      <c r="W95" s="42">
        <v>1</v>
      </c>
      <c r="X95" s="83">
        <f t="shared" si="22"/>
        <v>2.3449</v>
      </c>
      <c r="Y95" s="72">
        <v>1</v>
      </c>
      <c r="Z95" s="46">
        <f t="shared" si="23"/>
        <v>2.16</v>
      </c>
    </row>
    <row r="96" ht="21.35" customHeight="1" spans="1:27">
      <c r="A96" s="66">
        <v>88</v>
      </c>
      <c r="B96" s="67" t="s">
        <v>133</v>
      </c>
      <c r="C96" s="66" t="s">
        <v>54</v>
      </c>
      <c r="D96" s="66" t="s">
        <v>46</v>
      </c>
      <c r="E96" s="24">
        <v>45600</v>
      </c>
      <c r="F96" s="26">
        <v>24575.694</v>
      </c>
      <c r="G96" s="26">
        <v>18083.842</v>
      </c>
      <c r="H96" s="26">
        <v>6491.852</v>
      </c>
      <c r="I96" s="26">
        <v>2163.95066666667</v>
      </c>
      <c r="J96" s="26">
        <v>2334.24</v>
      </c>
      <c r="K96" s="26">
        <v>2040</v>
      </c>
      <c r="L96" s="26">
        <v>2117.218</v>
      </c>
      <c r="M96" s="26">
        <v>17213.5831</v>
      </c>
      <c r="N96" s="26">
        <f t="shared" si="17"/>
        <v>-4.81235624597915</v>
      </c>
      <c r="O96" s="26">
        <v>2106.988</v>
      </c>
      <c r="P96" s="26">
        <f t="shared" si="18"/>
        <v>-9.73558845705668</v>
      </c>
      <c r="Q96" s="26">
        <v>2085</v>
      </c>
      <c r="R96" s="26">
        <f t="shared" si="24"/>
        <v>2.20588235294118</v>
      </c>
      <c r="S96" s="26">
        <v>2211.004</v>
      </c>
      <c r="T96" s="26">
        <f t="shared" si="20"/>
        <v>4.42968083588936</v>
      </c>
      <c r="U96" s="26">
        <f t="shared" si="21"/>
        <v>6402.992</v>
      </c>
      <c r="V96" s="26"/>
      <c r="W96" s="42">
        <v>1</v>
      </c>
      <c r="X96" s="83">
        <f t="shared" si="22"/>
        <v>22.11004</v>
      </c>
      <c r="Y96" s="24">
        <v>1</v>
      </c>
      <c r="Z96" s="46">
        <f t="shared" si="23"/>
        <v>20.85</v>
      </c>
      <c r="AA96" s="87"/>
    </row>
    <row r="97" ht="21.35" customHeight="1" spans="1:27">
      <c r="A97" s="66">
        <v>89</v>
      </c>
      <c r="B97" s="67" t="s">
        <v>134</v>
      </c>
      <c r="C97" s="66" t="s">
        <v>29</v>
      </c>
      <c r="D97" s="66" t="s">
        <v>48</v>
      </c>
      <c r="E97" s="24">
        <v>1600</v>
      </c>
      <c r="F97" s="26">
        <v>1666.664</v>
      </c>
      <c r="G97" s="26">
        <v>1252.036</v>
      </c>
      <c r="H97" s="26">
        <v>450.8</v>
      </c>
      <c r="I97" s="26">
        <v>150.266666666667</v>
      </c>
      <c r="J97" s="26">
        <v>153.444</v>
      </c>
      <c r="K97" s="26">
        <v>128</v>
      </c>
      <c r="L97" s="26">
        <v>146</v>
      </c>
      <c r="M97" s="26">
        <v>862.172</v>
      </c>
      <c r="N97" s="26">
        <f t="shared" si="17"/>
        <v>-31.1384017711951</v>
      </c>
      <c r="O97" s="26">
        <v>118.952</v>
      </c>
      <c r="P97" s="26">
        <f t="shared" si="18"/>
        <v>-22.4785589531034</v>
      </c>
      <c r="Q97" s="26">
        <v>113</v>
      </c>
      <c r="R97" s="26">
        <f t="shared" si="24"/>
        <v>-11.71875</v>
      </c>
      <c r="S97" s="26">
        <v>137</v>
      </c>
      <c r="T97" s="26">
        <f t="shared" si="20"/>
        <v>-6.16438356164384</v>
      </c>
      <c r="U97" s="26">
        <f t="shared" si="21"/>
        <v>368.952</v>
      </c>
      <c r="V97" s="26"/>
      <c r="W97" s="42">
        <v>1</v>
      </c>
      <c r="X97" s="83">
        <f t="shared" si="22"/>
        <v>1.37</v>
      </c>
      <c r="Y97" s="24">
        <v>1</v>
      </c>
      <c r="Z97" s="46">
        <f t="shared" si="23"/>
        <v>1.13</v>
      </c>
      <c r="AA97" s="87"/>
    </row>
    <row r="98" ht="21.35" customHeight="1" spans="1:26">
      <c r="A98" s="66">
        <v>90</v>
      </c>
      <c r="B98" s="67" t="s">
        <v>135</v>
      </c>
      <c r="C98" s="66" t="s">
        <v>54</v>
      </c>
      <c r="D98" s="66" t="s">
        <v>27</v>
      </c>
      <c r="E98" s="24">
        <v>12670</v>
      </c>
      <c r="F98" s="26">
        <v>5566.906</v>
      </c>
      <c r="G98" s="26">
        <v>3761.842</v>
      </c>
      <c r="H98" s="26">
        <v>1805.064</v>
      </c>
      <c r="I98" s="26">
        <v>601.688</v>
      </c>
      <c r="J98" s="26">
        <v>729.802</v>
      </c>
      <c r="K98" s="26">
        <v>503</v>
      </c>
      <c r="L98" s="26">
        <v>572</v>
      </c>
      <c r="M98" s="26">
        <v>3401.67</v>
      </c>
      <c r="N98" s="26">
        <f t="shared" si="17"/>
        <v>-9.57435213919139</v>
      </c>
      <c r="O98" s="26">
        <v>443.658</v>
      </c>
      <c r="P98" s="26">
        <f t="shared" si="18"/>
        <v>-39.2084428379204</v>
      </c>
      <c r="Q98" s="26">
        <v>506</v>
      </c>
      <c r="R98" s="26">
        <f t="shared" si="24"/>
        <v>0.596421471172962</v>
      </c>
      <c r="S98" s="26">
        <v>546</v>
      </c>
      <c r="T98" s="26">
        <f t="shared" si="20"/>
        <v>-4.54545454545455</v>
      </c>
      <c r="U98" s="26">
        <f t="shared" si="21"/>
        <v>1495.658</v>
      </c>
      <c r="V98" s="26"/>
      <c r="W98" s="42">
        <v>1</v>
      </c>
      <c r="X98" s="83">
        <f t="shared" si="22"/>
        <v>5.46</v>
      </c>
      <c r="Y98" s="24">
        <v>1</v>
      </c>
      <c r="Z98" s="46">
        <f t="shared" si="23"/>
        <v>5.06</v>
      </c>
    </row>
    <row r="99" ht="21.35" customHeight="1" spans="1:27">
      <c r="A99" s="66">
        <v>91</v>
      </c>
      <c r="B99" s="67" t="s">
        <v>136</v>
      </c>
      <c r="C99" s="66" t="s">
        <v>54</v>
      </c>
      <c r="D99" s="66" t="s">
        <v>48</v>
      </c>
      <c r="E99" s="24" t="s">
        <v>137</v>
      </c>
      <c r="F99" s="26">
        <v>15396.372</v>
      </c>
      <c r="G99" s="26">
        <v>8231.752</v>
      </c>
      <c r="H99" s="26">
        <v>7164.62</v>
      </c>
      <c r="I99" s="26">
        <v>2388.20666666667</v>
      </c>
      <c r="J99" s="26">
        <v>2130.068</v>
      </c>
      <c r="K99" s="26">
        <v>2644.44</v>
      </c>
      <c r="L99" s="26">
        <v>2390.112</v>
      </c>
      <c r="M99" s="26">
        <v>8275.012</v>
      </c>
      <c r="N99" s="26">
        <f t="shared" si="17"/>
        <v>0.525526036255711</v>
      </c>
      <c r="O99" s="26">
        <v>111.792</v>
      </c>
      <c r="P99" s="26">
        <f t="shared" si="18"/>
        <v>-94.7517168465983</v>
      </c>
      <c r="Q99" s="26">
        <v>1608</v>
      </c>
      <c r="R99" s="26">
        <f t="shared" si="24"/>
        <v>-39.19317511458</v>
      </c>
      <c r="S99" s="26">
        <v>2258.728</v>
      </c>
      <c r="T99" s="26">
        <f t="shared" si="20"/>
        <v>-5.49698089461917</v>
      </c>
      <c r="U99" s="26">
        <f t="shared" si="21"/>
        <v>3978.52</v>
      </c>
      <c r="V99" s="26"/>
      <c r="W99" s="42">
        <v>1</v>
      </c>
      <c r="X99" s="83">
        <f t="shared" si="22"/>
        <v>22.58728</v>
      </c>
      <c r="Y99" s="24">
        <v>1</v>
      </c>
      <c r="Z99" s="46">
        <f t="shared" si="23"/>
        <v>16.08</v>
      </c>
      <c r="AA99" s="87"/>
    </row>
    <row r="100" ht="21.35" customHeight="1" spans="1:26">
      <c r="A100" s="66">
        <v>92</v>
      </c>
      <c r="B100" s="122" t="s">
        <v>138</v>
      </c>
      <c r="C100" s="66" t="s">
        <v>51</v>
      </c>
      <c r="D100" s="101" t="s">
        <v>121</v>
      </c>
      <c r="E100" s="107">
        <v>117000</v>
      </c>
      <c r="F100" s="26">
        <v>5652</v>
      </c>
      <c r="G100" s="26">
        <v>4895</v>
      </c>
      <c r="H100" s="26">
        <v>758</v>
      </c>
      <c r="I100" s="26">
        <v>253</v>
      </c>
      <c r="J100" s="26">
        <v>215</v>
      </c>
      <c r="K100" s="26">
        <v>248.468</v>
      </c>
      <c r="L100" s="26">
        <v>294.58</v>
      </c>
      <c r="M100" s="26">
        <v>3106</v>
      </c>
      <c r="N100" s="26">
        <f t="shared" si="17"/>
        <v>-36.5474974463739</v>
      </c>
      <c r="O100" s="26">
        <v>136</v>
      </c>
      <c r="P100" s="26">
        <f t="shared" si="18"/>
        <v>-36.7441860465116</v>
      </c>
      <c r="Q100" s="26">
        <v>126.478</v>
      </c>
      <c r="R100" s="26">
        <f t="shared" si="24"/>
        <v>-49.0968655923499</v>
      </c>
      <c r="S100" s="26">
        <v>133.144</v>
      </c>
      <c r="T100" s="26">
        <f t="shared" si="20"/>
        <v>-54.8020911127707</v>
      </c>
      <c r="U100" s="26">
        <f t="shared" si="21"/>
        <v>395.622</v>
      </c>
      <c r="V100" s="26"/>
      <c r="W100" s="42">
        <v>1</v>
      </c>
      <c r="X100" s="83">
        <f t="shared" si="22"/>
        <v>1.33144</v>
      </c>
      <c r="Y100" s="24">
        <v>1</v>
      </c>
      <c r="Z100" s="46">
        <f t="shared" si="23"/>
        <v>1.26478</v>
      </c>
    </row>
    <row r="101" s="53" customFormat="1" ht="21.35" customHeight="1" spans="1:27">
      <c r="A101" s="66">
        <v>93</v>
      </c>
      <c r="B101" s="67" t="s">
        <v>139</v>
      </c>
      <c r="C101" s="66" t="s">
        <v>33</v>
      </c>
      <c r="D101" s="66" t="s">
        <v>48</v>
      </c>
      <c r="E101" s="24">
        <v>87500</v>
      </c>
      <c r="F101" s="26">
        <v>20885</v>
      </c>
      <c r="G101" s="26">
        <v>15305</v>
      </c>
      <c r="H101" s="26">
        <f>F101-G101</f>
        <v>5580</v>
      </c>
      <c r="I101" s="26">
        <v>1860.254</v>
      </c>
      <c r="J101" s="26">
        <v>2012</v>
      </c>
      <c r="K101" s="26">
        <v>1794.474</v>
      </c>
      <c r="L101" s="26">
        <v>1774.344</v>
      </c>
      <c r="M101" s="26">
        <v>12599.202</v>
      </c>
      <c r="N101" s="26">
        <f t="shared" si="17"/>
        <v>-17.6791767396276</v>
      </c>
      <c r="O101" s="26">
        <v>947</v>
      </c>
      <c r="P101" s="26">
        <f t="shared" si="18"/>
        <v>-52.9324055666004</v>
      </c>
      <c r="Q101" s="26">
        <v>1618.425</v>
      </c>
      <c r="R101" s="26">
        <f t="shared" si="24"/>
        <v>-9.81061859909923</v>
      </c>
      <c r="S101" s="26">
        <v>1883.31</v>
      </c>
      <c r="T101" s="26">
        <f t="shared" si="20"/>
        <v>6.1411992263056</v>
      </c>
      <c r="U101" s="26">
        <f t="shared" si="21"/>
        <v>4448.735</v>
      </c>
      <c r="V101" s="26"/>
      <c r="W101" s="42">
        <v>1</v>
      </c>
      <c r="X101" s="83">
        <f t="shared" si="22"/>
        <v>18.8331</v>
      </c>
      <c r="Y101" s="24">
        <v>1</v>
      </c>
      <c r="Z101" s="46">
        <f t="shared" ref="Z101:Z107" si="25">Q101*0.01</f>
        <v>16.18425</v>
      </c>
      <c r="AA101" s="5"/>
    </row>
    <row r="102" s="53" customFormat="1" ht="21.35" customHeight="1" spans="1:27">
      <c r="A102" s="66">
        <v>94</v>
      </c>
      <c r="B102" s="67" t="s">
        <v>140</v>
      </c>
      <c r="C102" s="66" t="s">
        <v>26</v>
      </c>
      <c r="D102" s="66" t="s">
        <v>27</v>
      </c>
      <c r="E102" s="24">
        <v>12500</v>
      </c>
      <c r="F102" s="26">
        <v>5290.3644</v>
      </c>
      <c r="G102" s="26">
        <v>3896.0694</v>
      </c>
      <c r="H102" s="26">
        <v>1394.295</v>
      </c>
      <c r="I102" s="26">
        <v>465</v>
      </c>
      <c r="J102" s="26">
        <v>408.87</v>
      </c>
      <c r="K102" s="26">
        <v>489.561</v>
      </c>
      <c r="L102" s="26">
        <v>465.864</v>
      </c>
      <c r="M102" s="26">
        <v>3252.564</v>
      </c>
      <c r="N102" s="26">
        <f t="shared" si="17"/>
        <v>-16.516784839613</v>
      </c>
      <c r="O102" s="26">
        <v>251.286</v>
      </c>
      <c r="P102" s="26">
        <f t="shared" si="18"/>
        <v>-38.5413456599897</v>
      </c>
      <c r="Q102" s="26">
        <v>258.741</v>
      </c>
      <c r="R102" s="26">
        <f t="shared" si="24"/>
        <v>-47.1483635338599</v>
      </c>
      <c r="S102" s="26">
        <v>211.512</v>
      </c>
      <c r="T102" s="26">
        <f t="shared" si="20"/>
        <v>-54.5979084024522</v>
      </c>
      <c r="U102" s="26">
        <f t="shared" si="21"/>
        <v>721.539</v>
      </c>
      <c r="V102" s="26"/>
      <c r="W102" s="42">
        <v>1</v>
      </c>
      <c r="X102" s="83">
        <f t="shared" si="22"/>
        <v>2.11512</v>
      </c>
      <c r="Y102" s="24">
        <v>1</v>
      </c>
      <c r="Z102" s="46">
        <f t="shared" si="25"/>
        <v>2.58741</v>
      </c>
      <c r="AA102" s="5"/>
    </row>
    <row r="103" s="53" customFormat="1" ht="21.35" customHeight="1" spans="1:27">
      <c r="A103" s="66">
        <v>95</v>
      </c>
      <c r="B103" s="67" t="s">
        <v>141</v>
      </c>
      <c r="C103" s="66" t="s">
        <v>33</v>
      </c>
      <c r="D103" s="66" t="s">
        <v>27</v>
      </c>
      <c r="E103" s="24">
        <v>20000</v>
      </c>
      <c r="F103" s="26">
        <v>6172</v>
      </c>
      <c r="G103" s="26">
        <v>5620</v>
      </c>
      <c r="H103" s="26">
        <f>F103-G103</f>
        <v>552</v>
      </c>
      <c r="I103" s="26">
        <v>184</v>
      </c>
      <c r="J103" s="26">
        <v>551</v>
      </c>
      <c r="K103" s="26">
        <v>854.48</v>
      </c>
      <c r="L103" s="26">
        <v>868</v>
      </c>
      <c r="M103" s="26">
        <v>3961.3552</v>
      </c>
      <c r="N103" s="26">
        <f t="shared" si="17"/>
        <v>-29.5132526690391</v>
      </c>
      <c r="O103" s="26">
        <v>333</v>
      </c>
      <c r="P103" s="26">
        <f t="shared" si="18"/>
        <v>-39.5644283121597</v>
      </c>
      <c r="Q103" s="26">
        <v>547.48</v>
      </c>
      <c r="R103" s="26">
        <f t="shared" si="24"/>
        <v>-35.9282838685516</v>
      </c>
      <c r="S103" s="26">
        <v>563</v>
      </c>
      <c r="T103" s="26">
        <f t="shared" si="20"/>
        <v>-35.1382488479263</v>
      </c>
      <c r="U103" s="26">
        <f t="shared" si="21"/>
        <v>1443.48</v>
      </c>
      <c r="V103" s="26"/>
      <c r="W103" s="42">
        <v>1</v>
      </c>
      <c r="X103" s="83">
        <f t="shared" si="22"/>
        <v>5.63</v>
      </c>
      <c r="Y103" s="24">
        <v>1</v>
      </c>
      <c r="Z103" s="46">
        <f t="shared" si="25"/>
        <v>5.4748</v>
      </c>
      <c r="AA103" s="5"/>
    </row>
    <row r="104" s="53" customFormat="1" ht="21.35" customHeight="1" spans="1:27">
      <c r="A104" s="66">
        <v>96</v>
      </c>
      <c r="B104" s="67" t="s">
        <v>142</v>
      </c>
      <c r="C104" s="66" t="s">
        <v>54</v>
      </c>
      <c r="D104" s="66" t="s">
        <v>52</v>
      </c>
      <c r="E104" s="24">
        <v>8750</v>
      </c>
      <c r="F104" s="26">
        <v>4053</v>
      </c>
      <c r="G104" s="26">
        <v>3081</v>
      </c>
      <c r="H104" s="26">
        <f>F104-G104</f>
        <v>972</v>
      </c>
      <c r="I104" s="26">
        <v>338.05</v>
      </c>
      <c r="J104" s="26">
        <v>397</v>
      </c>
      <c r="K104" s="26">
        <v>297.766</v>
      </c>
      <c r="L104" s="26">
        <v>276.71</v>
      </c>
      <c r="M104" s="26">
        <v>2262.808</v>
      </c>
      <c r="N104" s="26">
        <f t="shared" si="17"/>
        <v>-26.556053229471</v>
      </c>
      <c r="O104" s="26">
        <v>0</v>
      </c>
      <c r="P104" s="26">
        <f t="shared" si="18"/>
        <v>-100</v>
      </c>
      <c r="Q104" s="26">
        <v>281.148</v>
      </c>
      <c r="R104" s="26">
        <f t="shared" si="24"/>
        <v>-5.58089237857915</v>
      </c>
      <c r="S104" s="26">
        <v>286.881</v>
      </c>
      <c r="T104" s="26">
        <f t="shared" si="20"/>
        <v>3.67568934986086</v>
      </c>
      <c r="U104" s="26">
        <f t="shared" si="21"/>
        <v>568.029</v>
      </c>
      <c r="V104" s="26"/>
      <c r="W104" s="42">
        <v>1</v>
      </c>
      <c r="X104" s="83">
        <f t="shared" ref="X104:X124" si="26">S104*0.01</f>
        <v>2.86881</v>
      </c>
      <c r="Y104" s="24">
        <v>1</v>
      </c>
      <c r="Z104" s="46">
        <f t="shared" si="25"/>
        <v>2.81148</v>
      </c>
      <c r="AA104" s="5"/>
    </row>
    <row r="105" s="53" customFormat="1" ht="21.35" customHeight="1" spans="1:27">
      <c r="A105" s="66">
        <v>97</v>
      </c>
      <c r="B105" s="67" t="s">
        <v>143</v>
      </c>
      <c r="C105" s="66" t="s">
        <v>51</v>
      </c>
      <c r="D105" s="66" t="s">
        <v>52</v>
      </c>
      <c r="E105" s="24">
        <v>10430</v>
      </c>
      <c r="F105" s="26">
        <v>4581</v>
      </c>
      <c r="G105" s="26">
        <v>3407</v>
      </c>
      <c r="H105" s="26">
        <f>F105-G105</f>
        <v>1174</v>
      </c>
      <c r="I105" s="26">
        <v>392</v>
      </c>
      <c r="J105" s="26">
        <v>502</v>
      </c>
      <c r="K105" s="26">
        <v>248.0163</v>
      </c>
      <c r="L105" s="26">
        <v>424.7103</v>
      </c>
      <c r="M105" s="26">
        <v>853.3686</v>
      </c>
      <c r="N105" s="26">
        <f t="shared" si="17"/>
        <v>-74.9524919283827</v>
      </c>
      <c r="O105" s="26">
        <v>0</v>
      </c>
      <c r="P105" s="26">
        <f t="shared" si="18"/>
        <v>-100</v>
      </c>
      <c r="Q105" s="26">
        <v>82.299</v>
      </c>
      <c r="R105" s="26">
        <f t="shared" si="24"/>
        <v>-66.8171003276801</v>
      </c>
      <c r="S105" s="26">
        <v>348.663</v>
      </c>
      <c r="T105" s="26">
        <f t="shared" si="20"/>
        <v>-17.9056877123065</v>
      </c>
      <c r="U105" s="26">
        <f t="shared" si="21"/>
        <v>430.962</v>
      </c>
      <c r="V105" s="26"/>
      <c r="W105" s="42">
        <v>1</v>
      </c>
      <c r="X105" s="83">
        <f t="shared" si="26"/>
        <v>3.48663</v>
      </c>
      <c r="Y105" s="24">
        <v>1</v>
      </c>
      <c r="Z105" s="46">
        <f t="shared" si="25"/>
        <v>0.82299</v>
      </c>
      <c r="AA105" s="5"/>
    </row>
    <row r="106" s="53" customFormat="1" ht="21.35" customHeight="1" spans="1:27">
      <c r="A106" s="66">
        <v>98</v>
      </c>
      <c r="B106" s="67" t="s">
        <v>144</v>
      </c>
      <c r="C106" s="66" t="s">
        <v>44</v>
      </c>
      <c r="D106" s="66" t="s">
        <v>27</v>
      </c>
      <c r="E106" s="24">
        <v>31500</v>
      </c>
      <c r="F106" s="26">
        <v>0</v>
      </c>
      <c r="G106" s="26">
        <v>0</v>
      </c>
      <c r="H106" s="26">
        <v>52</v>
      </c>
      <c r="I106" s="26">
        <v>0</v>
      </c>
      <c r="J106" s="26">
        <v>4</v>
      </c>
      <c r="K106" s="26">
        <v>0</v>
      </c>
      <c r="L106" s="26">
        <v>0</v>
      </c>
      <c r="M106" s="26">
        <v>5194.6</v>
      </c>
      <c r="N106" s="26" t="s">
        <v>70</v>
      </c>
      <c r="O106" s="26">
        <v>287.892</v>
      </c>
      <c r="P106" s="26" t="s">
        <v>70</v>
      </c>
      <c r="Q106" s="26">
        <v>593.604</v>
      </c>
      <c r="R106" s="26" t="s">
        <v>70</v>
      </c>
      <c r="S106" s="26">
        <v>696.894</v>
      </c>
      <c r="T106" s="26" t="s">
        <v>70</v>
      </c>
      <c r="U106" s="26">
        <f t="shared" si="21"/>
        <v>1578.39</v>
      </c>
      <c r="V106" s="26"/>
      <c r="W106" s="42">
        <v>1</v>
      </c>
      <c r="X106" s="83">
        <f t="shared" si="26"/>
        <v>6.96894</v>
      </c>
      <c r="Y106" s="24">
        <v>1</v>
      </c>
      <c r="Z106" s="46">
        <f t="shared" si="25"/>
        <v>5.93604</v>
      </c>
      <c r="AA106" s="5"/>
    </row>
    <row r="107" s="53" customFormat="1" ht="21.35" customHeight="1" spans="1:27">
      <c r="A107" s="66">
        <v>99</v>
      </c>
      <c r="B107" s="67" t="s">
        <v>145</v>
      </c>
      <c r="C107" s="66" t="s">
        <v>33</v>
      </c>
      <c r="D107" s="66" t="s">
        <v>30</v>
      </c>
      <c r="E107" s="24">
        <v>12500</v>
      </c>
      <c r="F107" s="26">
        <v>0</v>
      </c>
      <c r="G107" s="26">
        <v>0</v>
      </c>
      <c r="H107" s="26">
        <f>F107-G107</f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 t="s">
        <v>70</v>
      </c>
      <c r="O107" s="26">
        <v>193.926</v>
      </c>
      <c r="P107" s="26" t="s">
        <v>70</v>
      </c>
      <c r="Q107" s="26">
        <v>773.418</v>
      </c>
      <c r="R107" s="26" t="s">
        <v>70</v>
      </c>
      <c r="S107" s="26">
        <v>771.648</v>
      </c>
      <c r="T107" s="26" t="s">
        <v>70</v>
      </c>
      <c r="U107" s="26">
        <f t="shared" si="21"/>
        <v>1738.992</v>
      </c>
      <c r="V107" s="26"/>
      <c r="W107" s="42">
        <v>1</v>
      </c>
      <c r="X107" s="83">
        <f t="shared" si="26"/>
        <v>7.71648</v>
      </c>
      <c r="Y107" s="24">
        <v>1</v>
      </c>
      <c r="Z107" s="46">
        <f t="shared" si="25"/>
        <v>7.73418</v>
      </c>
      <c r="AA107" s="5"/>
    </row>
    <row r="108" s="53" customFormat="1" ht="21.35" customHeight="1" spans="1:27">
      <c r="A108" s="66">
        <v>100</v>
      </c>
      <c r="B108" s="23" t="s">
        <v>146</v>
      </c>
      <c r="C108" s="22" t="s">
        <v>54</v>
      </c>
      <c r="D108" s="22" t="s">
        <v>27</v>
      </c>
      <c r="E108" s="24">
        <v>10000</v>
      </c>
      <c r="F108" s="26">
        <v>1320</v>
      </c>
      <c r="G108" s="26">
        <v>893</v>
      </c>
      <c r="H108" s="26">
        <v>427</v>
      </c>
      <c r="I108" s="26">
        <v>142</v>
      </c>
      <c r="J108" s="26">
        <v>147</v>
      </c>
      <c r="K108" s="26">
        <v>147</v>
      </c>
      <c r="L108" s="26">
        <v>133</v>
      </c>
      <c r="M108" s="26">
        <v>658</v>
      </c>
      <c r="N108" s="26">
        <f t="shared" ref="N108:N114" si="27">(M108-H108)/H108*100</f>
        <v>54.0983606557377</v>
      </c>
      <c r="O108" s="26">
        <v>0</v>
      </c>
      <c r="P108" s="26">
        <f t="shared" ref="P108:P114" si="28">(O108-K108)/K108*100</f>
        <v>-100</v>
      </c>
      <c r="Q108" s="26">
        <v>147</v>
      </c>
      <c r="R108" s="26">
        <v>125</v>
      </c>
      <c r="S108" s="26">
        <v>142</v>
      </c>
      <c r="T108" s="26">
        <f t="shared" si="20"/>
        <v>6.76691729323308</v>
      </c>
      <c r="U108" s="26">
        <f t="shared" si="21"/>
        <v>289</v>
      </c>
      <c r="V108" s="26"/>
      <c r="W108" s="42">
        <v>1</v>
      </c>
      <c r="X108" s="83">
        <f t="shared" si="26"/>
        <v>1.42</v>
      </c>
      <c r="Y108" s="24"/>
      <c r="Z108" s="46"/>
      <c r="AA108" s="5"/>
    </row>
    <row r="109" s="53" customFormat="1" ht="21.35" customHeight="1" spans="1:27">
      <c r="A109" s="66">
        <v>101</v>
      </c>
      <c r="B109" s="23" t="s">
        <v>147</v>
      </c>
      <c r="C109" s="22" t="s">
        <v>54</v>
      </c>
      <c r="D109" s="22" t="s">
        <v>27</v>
      </c>
      <c r="E109" s="24">
        <v>31500</v>
      </c>
      <c r="F109" s="26">
        <v>13300</v>
      </c>
      <c r="G109" s="26">
        <v>9450</v>
      </c>
      <c r="H109" s="26">
        <v>3849.78</v>
      </c>
      <c r="I109" s="26">
        <v>1283.26</v>
      </c>
      <c r="J109" s="26">
        <v>1368.576</v>
      </c>
      <c r="K109" s="26">
        <v>1228.854</v>
      </c>
      <c r="L109" s="26">
        <v>1252.35</v>
      </c>
      <c r="M109" s="26">
        <v>8517</v>
      </c>
      <c r="N109" s="26">
        <f t="shared" si="27"/>
        <v>121.233421130558</v>
      </c>
      <c r="O109" s="26">
        <v>1230.834</v>
      </c>
      <c r="P109" s="26">
        <f t="shared" si="28"/>
        <v>0.161125731779367</v>
      </c>
      <c r="Q109" s="26">
        <v>1228.854</v>
      </c>
      <c r="R109" s="26">
        <v>1345.15</v>
      </c>
      <c r="S109" s="26">
        <v>1337.358</v>
      </c>
      <c r="T109" s="26">
        <f t="shared" si="20"/>
        <v>6.78787878787879</v>
      </c>
      <c r="U109" s="26">
        <f t="shared" si="21"/>
        <v>3797.046</v>
      </c>
      <c r="V109" s="26"/>
      <c r="W109" s="42">
        <v>1</v>
      </c>
      <c r="X109" s="83">
        <f t="shared" si="26"/>
        <v>13.37358</v>
      </c>
      <c r="Y109" s="24"/>
      <c r="Z109" s="46"/>
      <c r="AA109" s="5"/>
    </row>
    <row r="110" s="53" customFormat="1" ht="21.35" customHeight="1" spans="1:27">
      <c r="A110" s="66">
        <v>102</v>
      </c>
      <c r="B110" s="23" t="s">
        <v>148</v>
      </c>
      <c r="C110" s="22" t="s">
        <v>51</v>
      </c>
      <c r="D110" s="22" t="s">
        <v>27</v>
      </c>
      <c r="E110" s="24">
        <v>3450</v>
      </c>
      <c r="F110" s="26">
        <v>1814.17</v>
      </c>
      <c r="G110" s="26">
        <v>1316.48</v>
      </c>
      <c r="H110" s="26">
        <v>497.6929</v>
      </c>
      <c r="I110" s="26">
        <v>165.8976</v>
      </c>
      <c r="J110" s="26">
        <v>175.4993</v>
      </c>
      <c r="K110" s="26">
        <v>160.9243</v>
      </c>
      <c r="L110" s="26">
        <v>161</v>
      </c>
      <c r="M110" s="26">
        <v>1236.74</v>
      </c>
      <c r="N110" s="26">
        <f t="shared" si="27"/>
        <v>148.494603800858</v>
      </c>
      <c r="O110" s="26">
        <v>179.1493</v>
      </c>
      <c r="P110" s="26">
        <f t="shared" si="28"/>
        <v>11.325200731027</v>
      </c>
      <c r="Q110" s="26">
        <v>160.9243</v>
      </c>
      <c r="R110" s="26">
        <v>166.82</v>
      </c>
      <c r="S110" s="26">
        <v>146</v>
      </c>
      <c r="T110" s="26">
        <f t="shared" si="20"/>
        <v>-9.3167701863354</v>
      </c>
      <c r="U110" s="26">
        <f t="shared" si="21"/>
        <v>486.0736</v>
      </c>
      <c r="V110" s="26"/>
      <c r="W110" s="42">
        <v>1</v>
      </c>
      <c r="X110" s="83">
        <f t="shared" si="26"/>
        <v>1.46</v>
      </c>
      <c r="Y110" s="24"/>
      <c r="Z110" s="46"/>
      <c r="AA110" s="5"/>
    </row>
    <row r="111" s="53" customFormat="1" ht="21.35" customHeight="1" spans="1:27">
      <c r="A111" s="66">
        <v>103</v>
      </c>
      <c r="B111" s="23" t="s">
        <v>149</v>
      </c>
      <c r="C111" s="22" t="s">
        <v>51</v>
      </c>
      <c r="D111" s="22" t="s">
        <v>27</v>
      </c>
      <c r="E111" s="24">
        <v>13500</v>
      </c>
      <c r="F111" s="26">
        <v>6499</v>
      </c>
      <c r="G111" s="26">
        <v>5255</v>
      </c>
      <c r="H111" s="26">
        <v>1841.412</v>
      </c>
      <c r="I111" s="26">
        <v>613.804</v>
      </c>
      <c r="J111" s="26">
        <v>603.624</v>
      </c>
      <c r="K111" s="26">
        <v>639.876</v>
      </c>
      <c r="L111" s="26">
        <v>597.912</v>
      </c>
      <c r="M111" s="26">
        <v>4245</v>
      </c>
      <c r="N111" s="26">
        <f t="shared" si="27"/>
        <v>130.529615316942</v>
      </c>
      <c r="O111" s="26">
        <v>655.66</v>
      </c>
      <c r="P111" s="26">
        <f t="shared" si="28"/>
        <v>2.46672792853615</v>
      </c>
      <c r="Q111" s="26">
        <v>639.876</v>
      </c>
      <c r="R111" s="26">
        <v>642.588</v>
      </c>
      <c r="S111" s="26">
        <v>653.988</v>
      </c>
      <c r="T111" s="26">
        <f t="shared" si="20"/>
        <v>9.37863765905351</v>
      </c>
      <c r="U111" s="26">
        <f t="shared" si="21"/>
        <v>1949.524</v>
      </c>
      <c r="V111" s="26"/>
      <c r="W111" s="42">
        <v>1</v>
      </c>
      <c r="X111" s="83">
        <f t="shared" si="26"/>
        <v>6.53988</v>
      </c>
      <c r="Y111" s="24"/>
      <c r="Z111" s="46"/>
      <c r="AA111" s="5"/>
    </row>
    <row r="112" s="53" customFormat="1" ht="21.35" customHeight="1" spans="1:27">
      <c r="A112" s="66">
        <v>104</v>
      </c>
      <c r="B112" s="23" t="s">
        <v>150</v>
      </c>
      <c r="C112" s="22" t="s">
        <v>54</v>
      </c>
      <c r="D112" s="22" t="s">
        <v>27</v>
      </c>
      <c r="E112" s="24">
        <v>16000</v>
      </c>
      <c r="F112" s="26">
        <v>6599.56</v>
      </c>
      <c r="G112" s="26">
        <v>4791.09</v>
      </c>
      <c r="H112" s="26">
        <v>1808.47</v>
      </c>
      <c r="I112" s="26">
        <v>602.82</v>
      </c>
      <c r="J112" s="26">
        <v>544.34</v>
      </c>
      <c r="K112" s="26">
        <v>576.06</v>
      </c>
      <c r="L112" s="26">
        <v>688.07</v>
      </c>
      <c r="M112" s="26">
        <v>4603.72</v>
      </c>
      <c r="N112" s="26">
        <f t="shared" si="27"/>
        <v>154.56435550493</v>
      </c>
      <c r="O112" s="26">
        <v>593.49</v>
      </c>
      <c r="P112" s="26">
        <f t="shared" si="28"/>
        <v>3.0257264868243</v>
      </c>
      <c r="Q112" s="26">
        <v>576.06</v>
      </c>
      <c r="R112" s="26">
        <v>621.99</v>
      </c>
      <c r="S112" s="26">
        <v>605.24</v>
      </c>
      <c r="T112" s="26">
        <f t="shared" si="20"/>
        <v>-12.0380193875623</v>
      </c>
      <c r="U112" s="26">
        <f t="shared" si="21"/>
        <v>1774.79</v>
      </c>
      <c r="V112" s="26"/>
      <c r="W112" s="42">
        <v>1</v>
      </c>
      <c r="X112" s="83">
        <f t="shared" si="26"/>
        <v>6.0524</v>
      </c>
      <c r="Y112" s="24"/>
      <c r="Z112" s="46"/>
      <c r="AA112" s="5"/>
    </row>
    <row r="113" s="53" customFormat="1" ht="21.35" customHeight="1" spans="1:27">
      <c r="A113" s="66">
        <v>105</v>
      </c>
      <c r="B113" s="23" t="s">
        <v>151</v>
      </c>
      <c r="C113" s="22" t="s">
        <v>54</v>
      </c>
      <c r="D113" s="22" t="s">
        <v>27</v>
      </c>
      <c r="E113" s="24">
        <v>20000</v>
      </c>
      <c r="F113" s="26">
        <v>8509.1126</v>
      </c>
      <c r="G113" s="26">
        <v>6140.6909</v>
      </c>
      <c r="H113" s="26">
        <v>2368.42</v>
      </c>
      <c r="I113" s="26">
        <v>789</v>
      </c>
      <c r="J113" s="26">
        <v>708.0746</v>
      </c>
      <c r="K113" s="26">
        <v>810.1937</v>
      </c>
      <c r="L113" s="26">
        <v>850.1534</v>
      </c>
      <c r="M113" s="26">
        <v>5730.8854</v>
      </c>
      <c r="N113" s="26">
        <f t="shared" si="27"/>
        <v>141.970824431478</v>
      </c>
      <c r="O113" s="26">
        <v>756.0941</v>
      </c>
      <c r="P113" s="26">
        <f t="shared" si="28"/>
        <v>-6.67736616564656</v>
      </c>
      <c r="Q113" s="26">
        <v>810.1937</v>
      </c>
      <c r="R113" s="26">
        <v>678.6917</v>
      </c>
      <c r="S113" s="26">
        <v>645.5758</v>
      </c>
      <c r="T113" s="26">
        <f t="shared" si="20"/>
        <v>-24.0636101672945</v>
      </c>
      <c r="U113" s="26">
        <f t="shared" si="21"/>
        <v>2211.8636</v>
      </c>
      <c r="V113" s="26"/>
      <c r="W113" s="42">
        <v>1</v>
      </c>
      <c r="X113" s="83">
        <f t="shared" si="26"/>
        <v>6.455758</v>
      </c>
      <c r="Y113" s="24"/>
      <c r="Z113" s="46"/>
      <c r="AA113" s="5"/>
    </row>
    <row r="114" s="53" customFormat="1" ht="21.35" customHeight="1" spans="1:27">
      <c r="A114" s="66">
        <v>106</v>
      </c>
      <c r="B114" s="23" t="s">
        <v>152</v>
      </c>
      <c r="C114" s="22" t="s">
        <v>54</v>
      </c>
      <c r="D114" s="22" t="s">
        <v>30</v>
      </c>
      <c r="E114" s="24">
        <v>31500</v>
      </c>
      <c r="F114" s="26">
        <v>11128</v>
      </c>
      <c r="G114" s="26">
        <v>8194</v>
      </c>
      <c r="H114" s="26">
        <v>2934</v>
      </c>
      <c r="I114" s="26">
        <v>1037</v>
      </c>
      <c r="J114" s="26">
        <v>871</v>
      </c>
      <c r="K114" s="26">
        <v>981.9</v>
      </c>
      <c r="L114" s="26">
        <v>1081</v>
      </c>
      <c r="M114" s="26">
        <v>8056</v>
      </c>
      <c r="N114" s="26">
        <f t="shared" si="27"/>
        <v>174.573960463531</v>
      </c>
      <c r="O114" s="26">
        <v>1066.74</v>
      </c>
      <c r="P114" s="26">
        <f t="shared" si="28"/>
        <v>8.64039107852124</v>
      </c>
      <c r="Q114" s="26">
        <v>981.9</v>
      </c>
      <c r="R114" s="26">
        <v>865.4</v>
      </c>
      <c r="S114" s="26">
        <v>1485</v>
      </c>
      <c r="T114" s="26">
        <f t="shared" si="20"/>
        <v>37.372802960222</v>
      </c>
      <c r="U114" s="26">
        <f t="shared" si="21"/>
        <v>3533.64</v>
      </c>
      <c r="V114" s="26"/>
      <c r="W114" s="42">
        <v>1</v>
      </c>
      <c r="X114" s="83">
        <f t="shared" si="26"/>
        <v>14.85</v>
      </c>
      <c r="Y114" s="24"/>
      <c r="Z114" s="46"/>
      <c r="AA114" s="5"/>
    </row>
    <row r="115" s="53" customFormat="1" ht="21.35" customHeight="1" spans="1:27">
      <c r="A115" s="66">
        <v>107</v>
      </c>
      <c r="B115" s="23" t="s">
        <v>153</v>
      </c>
      <c r="C115" s="22" t="s">
        <v>79</v>
      </c>
      <c r="D115" s="22" t="s">
        <v>30</v>
      </c>
      <c r="E115" s="24">
        <v>70000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2327.248</v>
      </c>
      <c r="N115" s="26" t="s">
        <v>70</v>
      </c>
      <c r="O115" s="26">
        <v>3810.84</v>
      </c>
      <c r="P115" s="26" t="s">
        <v>70</v>
      </c>
      <c r="Q115" s="26">
        <v>0</v>
      </c>
      <c r="R115" s="26">
        <v>3870.328</v>
      </c>
      <c r="S115" s="26">
        <v>3957</v>
      </c>
      <c r="T115" s="26" t="s">
        <v>70</v>
      </c>
      <c r="U115" s="26">
        <f t="shared" si="21"/>
        <v>7767.84</v>
      </c>
      <c r="V115" s="26"/>
      <c r="W115" s="42">
        <v>1</v>
      </c>
      <c r="X115" s="83">
        <f t="shared" si="26"/>
        <v>39.57</v>
      </c>
      <c r="Y115" s="24"/>
      <c r="Z115" s="46"/>
      <c r="AA115" s="5"/>
    </row>
    <row r="116" s="53" customFormat="1" ht="21.35" customHeight="1" spans="1:27">
      <c r="A116" s="66">
        <v>108</v>
      </c>
      <c r="B116" s="23" t="s">
        <v>154</v>
      </c>
      <c r="C116" s="22" t="s">
        <v>26</v>
      </c>
      <c r="D116" s="22" t="s">
        <v>46</v>
      </c>
      <c r="E116" s="24">
        <v>6300</v>
      </c>
      <c r="F116" s="26">
        <v>462.3838</v>
      </c>
      <c r="G116" s="26">
        <v>44.7018</v>
      </c>
      <c r="H116" s="26">
        <v>417.676</v>
      </c>
      <c r="I116" s="26">
        <v>139.225</v>
      </c>
      <c r="J116" s="26">
        <v>175.252</v>
      </c>
      <c r="K116" s="26">
        <v>135.408</v>
      </c>
      <c r="L116" s="26">
        <v>107.016</v>
      </c>
      <c r="M116" s="26">
        <v>875.462</v>
      </c>
      <c r="N116" s="26">
        <f>(M116-H116)/H116*100</f>
        <v>109.603137360059</v>
      </c>
      <c r="O116" s="26">
        <v>102.074</v>
      </c>
      <c r="P116" s="26">
        <f>(O116-K116)/K116*100</f>
        <v>-24.6174524400331</v>
      </c>
      <c r="Q116" s="26">
        <v>135.408</v>
      </c>
      <c r="R116" s="26">
        <v>91.168</v>
      </c>
      <c r="S116" s="26">
        <v>129.584</v>
      </c>
      <c r="T116" s="26">
        <f t="shared" si="20"/>
        <v>21.0884353741497</v>
      </c>
      <c r="U116" s="26">
        <f t="shared" si="21"/>
        <v>367.066</v>
      </c>
      <c r="V116" s="26"/>
      <c r="W116" s="42">
        <v>1</v>
      </c>
      <c r="X116" s="83">
        <f t="shared" si="26"/>
        <v>1.29584</v>
      </c>
      <c r="Y116" s="24"/>
      <c r="Z116" s="46"/>
      <c r="AA116" s="5"/>
    </row>
    <row r="117" s="53" customFormat="1" ht="21.35" customHeight="1" spans="1:27">
      <c r="A117" s="66">
        <v>109</v>
      </c>
      <c r="B117" s="23" t="s">
        <v>155</v>
      </c>
      <c r="C117" s="22" t="s">
        <v>29</v>
      </c>
      <c r="D117" s="22" t="s">
        <v>27</v>
      </c>
      <c r="E117" s="24">
        <v>16000</v>
      </c>
      <c r="F117" s="26">
        <v>4884.6</v>
      </c>
      <c r="G117" s="26">
        <v>3360</v>
      </c>
      <c r="H117" s="26">
        <v>1408</v>
      </c>
      <c r="I117" s="26">
        <v>469.45</v>
      </c>
      <c r="J117" s="26">
        <v>500</v>
      </c>
      <c r="K117" s="26">
        <v>486.95</v>
      </c>
      <c r="L117" s="26">
        <v>538</v>
      </c>
      <c r="M117" s="26">
        <v>2925</v>
      </c>
      <c r="N117" s="26">
        <f>(M117-H117)/H117*100</f>
        <v>107.741477272727</v>
      </c>
      <c r="O117" s="26">
        <v>267</v>
      </c>
      <c r="P117" s="26">
        <f>(O117-K117)/K117*100</f>
        <v>-45.1689085121676</v>
      </c>
      <c r="Q117" s="26">
        <v>486.95</v>
      </c>
      <c r="R117" s="26">
        <v>471.52</v>
      </c>
      <c r="S117" s="26">
        <v>596</v>
      </c>
      <c r="T117" s="26">
        <f t="shared" si="20"/>
        <v>10.7806691449814</v>
      </c>
      <c r="U117" s="26">
        <f t="shared" si="21"/>
        <v>1349.95</v>
      </c>
      <c r="V117" s="26"/>
      <c r="W117" s="42">
        <v>1</v>
      </c>
      <c r="X117" s="83">
        <f t="shared" si="26"/>
        <v>5.96</v>
      </c>
      <c r="Y117" s="24"/>
      <c r="Z117" s="46"/>
      <c r="AA117" s="5"/>
    </row>
    <row r="118" s="53" customFormat="1" ht="21.35" customHeight="1" spans="1:27">
      <c r="A118" s="66">
        <v>110</v>
      </c>
      <c r="B118" s="34" t="s">
        <v>156</v>
      </c>
      <c r="C118" s="31" t="s">
        <v>157</v>
      </c>
      <c r="D118" s="32" t="s">
        <v>30</v>
      </c>
      <c r="E118" s="33">
        <v>72000</v>
      </c>
      <c r="F118" s="26">
        <v>48070.218</v>
      </c>
      <c r="G118" s="26">
        <v>35539.644</v>
      </c>
      <c r="H118" s="26">
        <v>12530.574</v>
      </c>
      <c r="I118" s="26">
        <v>4176.858</v>
      </c>
      <c r="J118" s="26">
        <v>4313.764</v>
      </c>
      <c r="K118" s="26">
        <v>4326.364</v>
      </c>
      <c r="L118" s="26">
        <v>3891</v>
      </c>
      <c r="M118" s="26">
        <v>38077.676</v>
      </c>
      <c r="N118" s="26">
        <f>(M118-H118)/H118*100</f>
        <v>203.878146364245</v>
      </c>
      <c r="O118" s="26">
        <v>4046.938</v>
      </c>
      <c r="P118" s="26">
        <f>(O118-K118)/K118*100</f>
        <v>-6.45867985218071</v>
      </c>
      <c r="Q118" s="26">
        <v>4479.78</v>
      </c>
      <c r="R118" s="26">
        <v>4772.726</v>
      </c>
      <c r="S118" s="26">
        <v>4137</v>
      </c>
      <c r="T118" s="26">
        <f t="shared" si="20"/>
        <v>6.32228218966847</v>
      </c>
      <c r="U118" s="26">
        <f t="shared" si="21"/>
        <v>12663.718</v>
      </c>
      <c r="V118" s="26"/>
      <c r="W118" s="42">
        <v>1</v>
      </c>
      <c r="X118" s="83">
        <f t="shared" si="26"/>
        <v>41.37</v>
      </c>
      <c r="Y118" s="24"/>
      <c r="Z118" s="46"/>
      <c r="AA118" s="5"/>
    </row>
    <row r="119" s="53" customFormat="1" ht="21.35" customHeight="1" spans="1:27">
      <c r="A119" s="66">
        <v>111</v>
      </c>
      <c r="B119" s="34" t="s">
        <v>158</v>
      </c>
      <c r="C119" s="31" t="s">
        <v>157</v>
      </c>
      <c r="D119" s="32" t="s">
        <v>30</v>
      </c>
      <c r="E119" s="33">
        <v>50000</v>
      </c>
      <c r="F119" s="26">
        <v>21932.106</v>
      </c>
      <c r="G119" s="26">
        <v>12105.576</v>
      </c>
      <c r="H119" s="26">
        <v>9826.53</v>
      </c>
      <c r="I119" s="26">
        <v>3275.51</v>
      </c>
      <c r="J119" s="26">
        <v>3187.842</v>
      </c>
      <c r="K119" s="26">
        <v>3342.234</v>
      </c>
      <c r="L119" s="26">
        <v>3296.454</v>
      </c>
      <c r="M119" s="26">
        <v>24820.404</v>
      </c>
      <c r="N119" s="26">
        <f>(M119-H119)/H119*100</f>
        <v>152.585643151753</v>
      </c>
      <c r="O119" s="26">
        <v>3127.194</v>
      </c>
      <c r="P119" s="26">
        <f>(O119-K119)/K119*100</f>
        <v>-6.43401988011611</v>
      </c>
      <c r="Q119" s="26">
        <v>9782.08</v>
      </c>
      <c r="R119" s="26">
        <v>3313.597</v>
      </c>
      <c r="S119" s="26">
        <v>2995.776</v>
      </c>
      <c r="T119" s="26">
        <f t="shared" si="20"/>
        <v>-9.12125574935978</v>
      </c>
      <c r="U119" s="26">
        <f t="shared" si="21"/>
        <v>15905.05</v>
      </c>
      <c r="V119" s="26"/>
      <c r="W119" s="42">
        <v>1</v>
      </c>
      <c r="X119" s="83">
        <f t="shared" si="26"/>
        <v>29.95776</v>
      </c>
      <c r="Y119" s="24"/>
      <c r="Z119" s="46"/>
      <c r="AA119" s="5"/>
    </row>
    <row r="120" s="53" customFormat="1" ht="21.35" customHeight="1" spans="1:27">
      <c r="A120" s="66">
        <v>112</v>
      </c>
      <c r="B120" s="34" t="s">
        <v>159</v>
      </c>
      <c r="C120" s="31" t="s">
        <v>157</v>
      </c>
      <c r="D120" s="32" t="s">
        <v>30</v>
      </c>
      <c r="E120" s="33">
        <v>25000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10314.22</v>
      </c>
      <c r="N120" s="26" t="s">
        <v>70</v>
      </c>
      <c r="O120" s="26">
        <v>1945.328</v>
      </c>
      <c r="P120" s="26" t="s">
        <v>70</v>
      </c>
      <c r="Q120" s="26">
        <v>1002.58</v>
      </c>
      <c r="R120" s="26">
        <v>1543.696</v>
      </c>
      <c r="S120" s="26">
        <v>2086.78</v>
      </c>
      <c r="T120" s="26" t="s">
        <v>70</v>
      </c>
      <c r="U120" s="26">
        <f t="shared" si="21"/>
        <v>5034.688</v>
      </c>
      <c r="V120" s="26"/>
      <c r="W120" s="42">
        <v>1</v>
      </c>
      <c r="X120" s="83">
        <f t="shared" si="26"/>
        <v>20.8678</v>
      </c>
      <c r="Y120" s="24"/>
      <c r="Z120" s="46"/>
      <c r="AA120" s="5"/>
    </row>
    <row r="121" s="53" customFormat="1" ht="21.35" customHeight="1" spans="1:27">
      <c r="A121" s="66">
        <v>113</v>
      </c>
      <c r="B121" s="34" t="s">
        <v>160</v>
      </c>
      <c r="C121" s="31" t="s">
        <v>157</v>
      </c>
      <c r="D121" s="32" t="s">
        <v>30</v>
      </c>
      <c r="E121" s="33">
        <v>25000</v>
      </c>
      <c r="F121" s="26">
        <v>15493.35</v>
      </c>
      <c r="G121" s="26">
        <v>11249.95</v>
      </c>
      <c r="H121" s="26">
        <v>4243.4</v>
      </c>
      <c r="I121" s="26">
        <v>1414.46666666667</v>
      </c>
      <c r="J121" s="26">
        <v>1364.614</v>
      </c>
      <c r="K121" s="26">
        <v>1470.78</v>
      </c>
      <c r="L121" s="26">
        <v>1449.94</v>
      </c>
      <c r="M121" s="26">
        <v>11159</v>
      </c>
      <c r="N121" s="26">
        <f t="shared" ref="N121:N126" si="29">(M121-H121)/H121*100</f>
        <v>162.973087618419</v>
      </c>
      <c r="O121" s="26">
        <v>1338.204</v>
      </c>
      <c r="P121" s="26">
        <f t="shared" ref="P121:P126" si="30">(O121-K121)/K121*100</f>
        <v>-9.01399257536817</v>
      </c>
      <c r="Q121" s="26">
        <v>1653.99</v>
      </c>
      <c r="R121" s="26">
        <v>1319.93</v>
      </c>
      <c r="S121" s="26">
        <v>1401.036</v>
      </c>
      <c r="T121" s="26">
        <f t="shared" si="20"/>
        <v>-3.37282922051947</v>
      </c>
      <c r="U121" s="26">
        <f t="shared" si="21"/>
        <v>4393.23</v>
      </c>
      <c r="V121" s="26"/>
      <c r="W121" s="42">
        <v>1</v>
      </c>
      <c r="X121" s="83">
        <f t="shared" si="26"/>
        <v>14.01036</v>
      </c>
      <c r="Y121" s="24"/>
      <c r="Z121" s="46"/>
      <c r="AA121" s="5"/>
    </row>
    <row r="122" s="53" customFormat="1" ht="21.35" customHeight="1" spans="1:27">
      <c r="A122" s="66">
        <v>114</v>
      </c>
      <c r="B122" s="34" t="s">
        <v>161</v>
      </c>
      <c r="C122" s="31" t="s">
        <v>157</v>
      </c>
      <c r="D122" s="32" t="s">
        <v>30</v>
      </c>
      <c r="E122" s="33">
        <v>25000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3780.99</v>
      </c>
      <c r="N122" s="26" t="s">
        <v>70</v>
      </c>
      <c r="O122" s="26">
        <v>984.3638</v>
      </c>
      <c r="P122" s="26" t="s">
        <v>70</v>
      </c>
      <c r="Q122" s="26">
        <v>1125.3</v>
      </c>
      <c r="R122" s="26">
        <v>1118.9317</v>
      </c>
      <c r="S122" s="26">
        <v>1114.8438</v>
      </c>
      <c r="T122" s="26" t="s">
        <v>70</v>
      </c>
      <c r="U122" s="26">
        <f t="shared" si="21"/>
        <v>3224.5076</v>
      </c>
      <c r="V122" s="26"/>
      <c r="W122" s="42">
        <v>1</v>
      </c>
      <c r="X122" s="83">
        <f t="shared" si="26"/>
        <v>11.148438</v>
      </c>
      <c r="Y122" s="24"/>
      <c r="Z122" s="46"/>
      <c r="AA122" s="5"/>
    </row>
    <row r="123" s="53" customFormat="1" ht="21.35" customHeight="1" spans="1:27">
      <c r="A123" s="66">
        <v>115</v>
      </c>
      <c r="B123" s="34" t="s">
        <v>162</v>
      </c>
      <c r="C123" s="31" t="s">
        <v>157</v>
      </c>
      <c r="D123" s="32" t="s">
        <v>30</v>
      </c>
      <c r="E123" s="33">
        <v>10000</v>
      </c>
      <c r="F123" s="26">
        <v>5657.83</v>
      </c>
      <c r="G123" s="26">
        <v>3841.47</v>
      </c>
      <c r="H123" s="26">
        <v>1816.36</v>
      </c>
      <c r="I123" s="26">
        <v>605.453333333333</v>
      </c>
      <c r="J123" s="26">
        <v>627.9</v>
      </c>
      <c r="K123" s="26">
        <v>601.79</v>
      </c>
      <c r="L123" s="26">
        <v>586.67</v>
      </c>
      <c r="M123" s="26">
        <v>4731.076</v>
      </c>
      <c r="N123" s="26">
        <f t="shared" si="29"/>
        <v>160.470171111454</v>
      </c>
      <c r="O123" s="26">
        <v>523.446</v>
      </c>
      <c r="P123" s="26">
        <f t="shared" si="30"/>
        <v>-13.0184948237757</v>
      </c>
      <c r="Q123" s="26">
        <v>588</v>
      </c>
      <c r="R123" s="26">
        <v>624.904</v>
      </c>
      <c r="S123" s="26">
        <v>632.12</v>
      </c>
      <c r="T123" s="26">
        <f t="shared" si="20"/>
        <v>7.74711507320982</v>
      </c>
      <c r="U123" s="26">
        <f t="shared" si="21"/>
        <v>1743.566</v>
      </c>
      <c r="V123" s="26"/>
      <c r="W123" s="42">
        <v>1</v>
      </c>
      <c r="X123" s="83">
        <f t="shared" si="26"/>
        <v>6.3212</v>
      </c>
      <c r="Y123" s="24"/>
      <c r="Z123" s="46"/>
      <c r="AA123" s="5"/>
    </row>
    <row r="124" s="53" customFormat="1" ht="21.35" customHeight="1" spans="1:27">
      <c r="A124" s="66">
        <v>116</v>
      </c>
      <c r="B124" s="34" t="s">
        <v>163</v>
      </c>
      <c r="C124" s="31" t="s">
        <v>157</v>
      </c>
      <c r="D124" s="32" t="s">
        <v>27</v>
      </c>
      <c r="E124" s="33">
        <v>8150</v>
      </c>
      <c r="F124" s="26">
        <v>3990.512</v>
      </c>
      <c r="G124" s="26">
        <v>3266.18</v>
      </c>
      <c r="H124" s="26">
        <v>724.332</v>
      </c>
      <c r="I124" s="26">
        <v>241.444</v>
      </c>
      <c r="J124" s="26">
        <v>406.86</v>
      </c>
      <c r="K124" s="26">
        <v>342.13</v>
      </c>
      <c r="L124" s="26">
        <v>382.704</v>
      </c>
      <c r="M124" s="26">
        <v>3006.96</v>
      </c>
      <c r="N124" s="26">
        <f t="shared" si="29"/>
        <v>315.135600801842</v>
      </c>
      <c r="O124" s="26">
        <v>369.488</v>
      </c>
      <c r="P124" s="26">
        <f t="shared" si="30"/>
        <v>7.99637564668401</v>
      </c>
      <c r="Q124" s="26">
        <v>476.532</v>
      </c>
      <c r="R124" s="26">
        <v>429.352</v>
      </c>
      <c r="S124" s="26">
        <v>374.444</v>
      </c>
      <c r="T124" s="26">
        <f t="shared" si="20"/>
        <v>-2.15832601697395</v>
      </c>
      <c r="U124" s="26">
        <f t="shared" si="21"/>
        <v>1220.464</v>
      </c>
      <c r="V124" s="26"/>
      <c r="W124" s="42">
        <v>1</v>
      </c>
      <c r="X124" s="83">
        <f t="shared" si="26"/>
        <v>3.74444</v>
      </c>
      <c r="Y124" s="24"/>
      <c r="Z124" s="46"/>
      <c r="AA124" s="5"/>
    </row>
    <row r="125" s="53" customFormat="1" ht="21.35" customHeight="1" spans="1:27">
      <c r="A125" s="66">
        <v>117</v>
      </c>
      <c r="B125" s="67" t="s">
        <v>164</v>
      </c>
      <c r="C125" s="66" t="s">
        <v>51</v>
      </c>
      <c r="D125" s="66" t="s">
        <v>46</v>
      </c>
      <c r="E125" s="24">
        <v>44000</v>
      </c>
      <c r="F125" s="26">
        <v>19901.67</v>
      </c>
      <c r="G125" s="26">
        <v>14224.34</v>
      </c>
      <c r="H125" s="26">
        <f t="shared" ref="H125:H128" si="31">F125-G125</f>
        <v>5677.33</v>
      </c>
      <c r="I125" s="26">
        <v>1892.45</v>
      </c>
      <c r="J125" s="26">
        <v>1746.31</v>
      </c>
      <c r="K125" s="26">
        <v>1903.15</v>
      </c>
      <c r="L125" s="26">
        <v>2027.87</v>
      </c>
      <c r="M125" s="26">
        <v>11569</v>
      </c>
      <c r="N125" s="26">
        <f>(M125-G125)/G125*100</f>
        <v>-18.6675796557169</v>
      </c>
      <c r="O125" s="26">
        <v>1345.25</v>
      </c>
      <c r="P125" s="26">
        <f>(O125-J125)/J125*100</f>
        <v>-22.9661400324112</v>
      </c>
      <c r="Q125" s="26">
        <v>2453.95</v>
      </c>
      <c r="R125" s="26">
        <f>(Q125-K125)/K125*100</f>
        <v>28.9414917373827</v>
      </c>
      <c r="S125" s="26">
        <v>2516.51</v>
      </c>
      <c r="T125" s="26">
        <f t="shared" si="20"/>
        <v>24.096219185648</v>
      </c>
      <c r="U125" s="26">
        <f t="shared" ref="U125:U133" si="32">O125+Q125+S125</f>
        <v>6315.71</v>
      </c>
      <c r="V125" s="26">
        <f t="shared" ref="V125:V132" si="33">U125-H125</f>
        <v>638.38</v>
      </c>
      <c r="W125" s="42">
        <v>1</v>
      </c>
      <c r="X125" s="83">
        <f t="shared" ref="X125:X133" si="34">S125*0.01</f>
        <v>25.1651</v>
      </c>
      <c r="Y125" s="24">
        <v>1</v>
      </c>
      <c r="Z125" s="46">
        <f>Q125*0.01</f>
        <v>24.5395</v>
      </c>
      <c r="AA125" s="5"/>
    </row>
    <row r="126" s="53" customFormat="1" ht="21.35" customHeight="1" spans="1:27">
      <c r="A126" s="66">
        <v>118</v>
      </c>
      <c r="B126" s="23" t="s">
        <v>165</v>
      </c>
      <c r="C126" s="22" t="s">
        <v>54</v>
      </c>
      <c r="D126" s="22" t="s">
        <v>30</v>
      </c>
      <c r="E126" s="24">
        <v>180000</v>
      </c>
      <c r="F126" s="26">
        <v>16183</v>
      </c>
      <c r="G126" s="26">
        <v>9434.48</v>
      </c>
      <c r="H126" s="26">
        <v>6748.72</v>
      </c>
      <c r="I126" s="26">
        <v>2249.5733</v>
      </c>
      <c r="J126" s="26">
        <v>536</v>
      </c>
      <c r="K126" s="26">
        <v>3039.08</v>
      </c>
      <c r="L126" s="26">
        <v>3172.84</v>
      </c>
      <c r="M126" s="26">
        <v>996.16</v>
      </c>
      <c r="N126" s="26">
        <f t="shared" si="29"/>
        <v>-85.2392750032599</v>
      </c>
      <c r="O126" s="26">
        <v>4121.04</v>
      </c>
      <c r="P126" s="26">
        <f t="shared" si="30"/>
        <v>35.6015636310989</v>
      </c>
      <c r="Q126" s="26">
        <v>3039.08</v>
      </c>
      <c r="R126" s="26">
        <v>2349.16</v>
      </c>
      <c r="S126" s="26">
        <v>2192.52</v>
      </c>
      <c r="T126" s="26">
        <f t="shared" si="20"/>
        <v>-30.8972403272778</v>
      </c>
      <c r="U126" s="26">
        <f t="shared" si="32"/>
        <v>9352.64</v>
      </c>
      <c r="V126" s="26">
        <f t="shared" si="33"/>
        <v>2603.92</v>
      </c>
      <c r="W126" s="42">
        <v>1</v>
      </c>
      <c r="X126" s="83">
        <f t="shared" si="34"/>
        <v>21.9252</v>
      </c>
      <c r="Y126" s="24"/>
      <c r="Z126" s="46"/>
      <c r="AA126" s="5"/>
    </row>
    <row r="127" s="53" customFormat="1" ht="21.35" customHeight="1" spans="1:27">
      <c r="A127" s="66">
        <v>119</v>
      </c>
      <c r="B127" s="67" t="s">
        <v>166</v>
      </c>
      <c r="C127" s="66" t="s">
        <v>33</v>
      </c>
      <c r="D127" s="66" t="s">
        <v>48</v>
      </c>
      <c r="E127" s="24">
        <v>92500</v>
      </c>
      <c r="F127" s="26">
        <v>39903</v>
      </c>
      <c r="G127" s="26">
        <v>31393</v>
      </c>
      <c r="H127" s="26">
        <f t="shared" si="31"/>
        <v>8510</v>
      </c>
      <c r="I127" s="26">
        <v>2837</v>
      </c>
      <c r="J127" s="26">
        <v>3236</v>
      </c>
      <c r="K127" s="26">
        <v>2877.36</v>
      </c>
      <c r="L127" s="26">
        <v>2369</v>
      </c>
      <c r="M127" s="26">
        <v>35911.108</v>
      </c>
      <c r="N127" s="26">
        <f>(M127-G127)/G127*100</f>
        <v>14.3920874080209</v>
      </c>
      <c r="O127" s="26">
        <v>3361</v>
      </c>
      <c r="P127" s="26">
        <f>(O127-J127)/J127*100</f>
        <v>3.8627935723115</v>
      </c>
      <c r="Q127" s="26">
        <v>4317.02</v>
      </c>
      <c r="R127" s="26">
        <f>(Q127-K127)/K127*100</f>
        <v>50.0340589985264</v>
      </c>
      <c r="S127" s="26">
        <v>5059</v>
      </c>
      <c r="T127" s="26">
        <f t="shared" si="20"/>
        <v>113.550021105952</v>
      </c>
      <c r="U127" s="26">
        <f t="shared" si="32"/>
        <v>12737.02</v>
      </c>
      <c r="V127" s="26">
        <f t="shared" si="33"/>
        <v>4227.02</v>
      </c>
      <c r="W127" s="42">
        <v>1</v>
      </c>
      <c r="X127" s="83">
        <f t="shared" si="34"/>
        <v>50.59</v>
      </c>
      <c r="Y127" s="24">
        <v>1</v>
      </c>
      <c r="Z127" s="46">
        <f t="shared" ref="Z127:Z132" si="35">Q127*0.01</f>
        <v>43.1702</v>
      </c>
      <c r="AA127" s="5"/>
    </row>
    <row r="128" s="53" customFormat="1" ht="21.35" customHeight="1" spans="1:27">
      <c r="A128" s="66">
        <v>120</v>
      </c>
      <c r="B128" s="67" t="s">
        <v>167</v>
      </c>
      <c r="C128" s="66" t="s">
        <v>54</v>
      </c>
      <c r="D128" s="66" t="s">
        <v>111</v>
      </c>
      <c r="E128" s="24">
        <v>34500</v>
      </c>
      <c r="F128" s="26">
        <v>26957</v>
      </c>
      <c r="G128" s="26">
        <v>19191</v>
      </c>
      <c r="H128" s="26">
        <f t="shared" si="31"/>
        <v>7766</v>
      </c>
      <c r="I128" s="26">
        <v>2780</v>
      </c>
      <c r="J128" s="26">
        <v>2542.32</v>
      </c>
      <c r="K128" s="26">
        <v>2563.44</v>
      </c>
      <c r="L128" s="26">
        <v>2659.36</v>
      </c>
      <c r="M128" s="26">
        <v>19004.39</v>
      </c>
      <c r="N128" s="26">
        <f t="shared" ref="N128:N134" si="36">(M128-G128)/G128*100</f>
        <v>-0.972382887811998</v>
      </c>
      <c r="O128" s="26">
        <v>2842</v>
      </c>
      <c r="P128" s="26">
        <f t="shared" ref="P128:P134" si="37">(O128-J128)/J128*100</f>
        <v>11.7876585166305</v>
      </c>
      <c r="Q128" s="26">
        <v>2921</v>
      </c>
      <c r="R128" s="26">
        <f t="shared" ref="R128:R134" si="38">(Q128-K128)/K128*100</f>
        <v>13.9484442780014</v>
      </c>
      <c r="S128" s="26">
        <v>3156</v>
      </c>
      <c r="T128" s="26">
        <f t="shared" si="20"/>
        <v>18.675169965706</v>
      </c>
      <c r="U128" s="26">
        <f t="shared" si="32"/>
        <v>8919</v>
      </c>
      <c r="V128" s="26">
        <f t="shared" si="33"/>
        <v>1153</v>
      </c>
      <c r="W128" s="42">
        <v>1</v>
      </c>
      <c r="X128" s="83">
        <f t="shared" si="34"/>
        <v>31.56</v>
      </c>
      <c r="Y128" s="24">
        <v>1</v>
      </c>
      <c r="Z128" s="46">
        <f t="shared" si="35"/>
        <v>29.21</v>
      </c>
      <c r="AA128" s="5"/>
    </row>
    <row r="129" s="52" customFormat="1" ht="21.35" customHeight="1" spans="1:27">
      <c r="A129" s="66">
        <v>121</v>
      </c>
      <c r="B129" s="67" t="s">
        <v>168</v>
      </c>
      <c r="C129" s="66" t="s">
        <v>79</v>
      </c>
      <c r="D129" s="66" t="s">
        <v>46</v>
      </c>
      <c r="E129" s="24">
        <v>25000</v>
      </c>
      <c r="F129" s="26">
        <v>9545.29</v>
      </c>
      <c r="G129" s="26">
        <v>5250.06</v>
      </c>
      <c r="H129" s="26">
        <v>4295.23</v>
      </c>
      <c r="I129" s="26">
        <v>1431.74333333333</v>
      </c>
      <c r="J129" s="26">
        <v>1927.99</v>
      </c>
      <c r="K129" s="26">
        <v>850.18</v>
      </c>
      <c r="L129" s="26">
        <v>1517.07</v>
      </c>
      <c r="M129" s="26">
        <v>14865.71</v>
      </c>
      <c r="N129" s="26">
        <f t="shared" si="36"/>
        <v>183.153144916439</v>
      </c>
      <c r="O129" s="26">
        <v>1634.42</v>
      </c>
      <c r="P129" s="26">
        <f t="shared" si="37"/>
        <v>-15.226738727898</v>
      </c>
      <c r="Q129" s="26">
        <v>1003</v>
      </c>
      <c r="R129" s="26">
        <f t="shared" si="38"/>
        <v>17.9750170552118</v>
      </c>
      <c r="S129" s="26">
        <v>1787.586</v>
      </c>
      <c r="T129" s="26">
        <f t="shared" si="20"/>
        <v>17.8314777828314</v>
      </c>
      <c r="U129" s="26">
        <f t="shared" si="32"/>
        <v>4425.006</v>
      </c>
      <c r="V129" s="26">
        <f t="shared" si="33"/>
        <v>129.776000000001</v>
      </c>
      <c r="W129" s="42">
        <v>1</v>
      </c>
      <c r="X129" s="83">
        <f t="shared" si="34"/>
        <v>17.87586</v>
      </c>
      <c r="Y129" s="24">
        <v>1</v>
      </c>
      <c r="Z129" s="46">
        <f t="shared" si="35"/>
        <v>10.03</v>
      </c>
      <c r="AA129" s="86"/>
    </row>
    <row r="130" customFormat="1" ht="21.35" customHeight="1" spans="1:27">
      <c r="A130" s="66">
        <v>122</v>
      </c>
      <c r="B130" s="67" t="s">
        <v>169</v>
      </c>
      <c r="C130" s="66" t="s">
        <v>29</v>
      </c>
      <c r="D130" s="66" t="s">
        <v>52</v>
      </c>
      <c r="E130" s="24">
        <v>28600</v>
      </c>
      <c r="F130" s="26">
        <v>6230.049</v>
      </c>
      <c r="G130" s="26">
        <v>4835.11</v>
      </c>
      <c r="H130" s="26">
        <v>1394.939</v>
      </c>
      <c r="I130" s="26">
        <v>464</v>
      </c>
      <c r="J130" s="26">
        <v>401.856</v>
      </c>
      <c r="K130" s="26">
        <v>599</v>
      </c>
      <c r="L130" s="26">
        <v>394</v>
      </c>
      <c r="M130" s="26">
        <v>3455.7297</v>
      </c>
      <c r="N130" s="26">
        <f t="shared" si="36"/>
        <v>-28.5284161063554</v>
      </c>
      <c r="O130" s="26">
        <v>503.874</v>
      </c>
      <c r="P130" s="26">
        <f t="shared" si="37"/>
        <v>25.3867056856187</v>
      </c>
      <c r="Q130" s="26">
        <v>589</v>
      </c>
      <c r="R130" s="26">
        <f t="shared" si="38"/>
        <v>-1.669449081803</v>
      </c>
      <c r="S130" s="26">
        <v>610</v>
      </c>
      <c r="T130" s="26">
        <f t="shared" si="20"/>
        <v>54.8223350253807</v>
      </c>
      <c r="U130" s="26">
        <f t="shared" si="32"/>
        <v>1702.874</v>
      </c>
      <c r="V130" s="26">
        <f t="shared" si="33"/>
        <v>307.935</v>
      </c>
      <c r="W130" s="42">
        <v>1</v>
      </c>
      <c r="X130" s="83">
        <f t="shared" si="34"/>
        <v>6.1</v>
      </c>
      <c r="Y130" s="24">
        <v>1</v>
      </c>
      <c r="Z130" s="46">
        <f t="shared" si="35"/>
        <v>5.89</v>
      </c>
      <c r="AA130" s="5"/>
    </row>
    <row r="131" customFormat="1" ht="21.35" customHeight="1" spans="1:27">
      <c r="A131" s="66">
        <v>123</v>
      </c>
      <c r="B131" s="67" t="s">
        <v>170</v>
      </c>
      <c r="C131" s="66" t="s">
        <v>29</v>
      </c>
      <c r="D131" s="66" t="s">
        <v>46</v>
      </c>
      <c r="E131" s="24">
        <v>40000</v>
      </c>
      <c r="F131" s="26">
        <v>4062.192</v>
      </c>
      <c r="G131" s="26">
        <v>1000.976</v>
      </c>
      <c r="H131" s="26">
        <v>3061.216</v>
      </c>
      <c r="I131" s="26">
        <v>1018</v>
      </c>
      <c r="J131" s="26">
        <v>1028.384</v>
      </c>
      <c r="K131" s="26">
        <v>1004.016</v>
      </c>
      <c r="L131" s="26">
        <v>1024.736</v>
      </c>
      <c r="M131" s="26">
        <v>8086.8992</v>
      </c>
      <c r="N131" s="26">
        <f t="shared" si="36"/>
        <v>707.901408225572</v>
      </c>
      <c r="O131" s="26">
        <v>1831.28</v>
      </c>
      <c r="P131" s="26">
        <f t="shared" si="37"/>
        <v>78.0735600709463</v>
      </c>
      <c r="Q131" s="26">
        <v>1856.8</v>
      </c>
      <c r="R131" s="26">
        <f t="shared" si="38"/>
        <v>84.9372918359867</v>
      </c>
      <c r="S131" s="26">
        <v>2066.24</v>
      </c>
      <c r="T131" s="26">
        <f t="shared" si="20"/>
        <v>101.636323892202</v>
      </c>
      <c r="U131" s="26">
        <f t="shared" si="32"/>
        <v>5754.32</v>
      </c>
      <c r="V131" s="26">
        <f t="shared" si="33"/>
        <v>2693.104</v>
      </c>
      <c r="W131" s="42">
        <v>1</v>
      </c>
      <c r="X131" s="83">
        <f t="shared" si="34"/>
        <v>20.6624</v>
      </c>
      <c r="Y131" s="24">
        <v>1</v>
      </c>
      <c r="Z131" s="46">
        <f t="shared" si="35"/>
        <v>18.568</v>
      </c>
      <c r="AA131" s="5"/>
    </row>
    <row r="132" customFormat="1" ht="21.35" customHeight="1" spans="1:26">
      <c r="A132" s="66">
        <v>124</v>
      </c>
      <c r="B132" s="67" t="s">
        <v>171</v>
      </c>
      <c r="C132" s="66" t="s">
        <v>79</v>
      </c>
      <c r="D132" s="66" t="s">
        <v>109</v>
      </c>
      <c r="E132" s="24">
        <v>180000</v>
      </c>
      <c r="F132" s="26">
        <v>211600</v>
      </c>
      <c r="G132" s="26">
        <v>126936</v>
      </c>
      <c r="H132" s="26">
        <f>F132-G132</f>
        <v>84664</v>
      </c>
      <c r="I132" s="26">
        <v>28221</v>
      </c>
      <c r="J132" s="26">
        <v>28826.16</v>
      </c>
      <c r="K132" s="26">
        <v>27010.9</v>
      </c>
      <c r="L132" s="26">
        <v>28826</v>
      </c>
      <c r="M132" s="26">
        <v>232375.968</v>
      </c>
      <c r="N132" s="26">
        <f t="shared" si="36"/>
        <v>83.0654566080544</v>
      </c>
      <c r="O132" s="26">
        <v>24881.472</v>
      </c>
      <c r="P132" s="26">
        <f t="shared" si="37"/>
        <v>-13.6844033336386</v>
      </c>
      <c r="Q132" s="26">
        <v>20755.67</v>
      </c>
      <c r="R132" s="26">
        <f t="shared" si="38"/>
        <v>-23.1581694797286</v>
      </c>
      <c r="S132" s="26">
        <v>22123</v>
      </c>
      <c r="T132" s="26">
        <f t="shared" si="20"/>
        <v>-23.2533129813363</v>
      </c>
      <c r="U132" s="26">
        <f t="shared" si="32"/>
        <v>67760.142</v>
      </c>
      <c r="V132" s="26">
        <f t="shared" si="33"/>
        <v>-16903.858</v>
      </c>
      <c r="W132" s="42">
        <v>1</v>
      </c>
      <c r="X132" s="83">
        <f t="shared" si="34"/>
        <v>221.23</v>
      </c>
      <c r="Y132" s="24">
        <v>1</v>
      </c>
      <c r="Z132" s="46">
        <f t="shared" si="35"/>
        <v>207.5567</v>
      </c>
    </row>
    <row r="133" s="92" customFormat="1" ht="21.35" customHeight="1" spans="1:27">
      <c r="A133" s="66">
        <v>125</v>
      </c>
      <c r="B133" s="67" t="s">
        <v>172</v>
      </c>
      <c r="C133" s="66" t="s">
        <v>66</v>
      </c>
      <c r="D133" s="66" t="s">
        <v>27</v>
      </c>
      <c r="E133" s="24">
        <v>16000</v>
      </c>
      <c r="F133" s="26">
        <v>5406.39</v>
      </c>
      <c r="G133" s="26">
        <v>3972.87</v>
      </c>
      <c r="H133" s="26">
        <f>F133-G133</f>
        <v>1433.52</v>
      </c>
      <c r="I133" s="26">
        <v>478</v>
      </c>
      <c r="J133" s="26">
        <v>426.03</v>
      </c>
      <c r="K133" s="42">
        <v>484</v>
      </c>
      <c r="L133" s="42">
        <v>523.38</v>
      </c>
      <c r="M133" s="26">
        <v>3396.096</v>
      </c>
      <c r="N133" s="43">
        <f t="shared" si="36"/>
        <v>-14.5178170944431</v>
      </c>
      <c r="O133" s="26">
        <v>376.86</v>
      </c>
      <c r="P133" s="42">
        <f t="shared" si="37"/>
        <v>-11.5414407436096</v>
      </c>
      <c r="Q133" s="26">
        <v>399.96</v>
      </c>
      <c r="R133" s="42">
        <f t="shared" si="38"/>
        <v>-17.3636363636364</v>
      </c>
      <c r="S133" s="42">
        <v>371.58</v>
      </c>
      <c r="T133" s="42">
        <f t="shared" si="20"/>
        <v>-29.0037831021438</v>
      </c>
      <c r="U133" s="42">
        <f t="shared" si="32"/>
        <v>1148.4</v>
      </c>
      <c r="V133" s="42">
        <f>(U133-H133)/H133*100</f>
        <v>-19.889502762431</v>
      </c>
      <c r="W133" s="42">
        <v>1</v>
      </c>
      <c r="X133" s="83">
        <f t="shared" si="34"/>
        <v>3.7158</v>
      </c>
      <c r="Y133" s="83">
        <f>S133*0.03</f>
        <v>11.1474</v>
      </c>
      <c r="Z133" s="24">
        <v>3</v>
      </c>
      <c r="AA133" s="5"/>
    </row>
    <row r="134" s="54" customFormat="1" ht="21.35" customHeight="1" spans="1:27">
      <c r="A134" s="88" t="s">
        <v>173</v>
      </c>
      <c r="B134" s="89"/>
      <c r="C134" s="89"/>
      <c r="D134" s="89"/>
      <c r="E134" s="90"/>
      <c r="F134" s="26">
        <f t="shared" ref="F134:K134" si="39">SUM(F8:F107)</f>
        <v>1475070.8854</v>
      </c>
      <c r="G134" s="26">
        <f t="shared" si="39"/>
        <v>1160607.1984</v>
      </c>
      <c r="H134" s="26">
        <f t="shared" si="39"/>
        <v>314593.857</v>
      </c>
      <c r="I134" s="26">
        <f t="shared" si="39"/>
        <v>138500.621833667</v>
      </c>
      <c r="J134" s="26">
        <f t="shared" si="39"/>
        <v>131089.0362</v>
      </c>
      <c r="K134" s="26">
        <f t="shared" si="39"/>
        <v>135550.2698</v>
      </c>
      <c r="L134" s="26">
        <f>SUM(L8:L124)</f>
        <v>159139.3328</v>
      </c>
      <c r="M134" s="26">
        <f>SUM(M8:M107)</f>
        <v>1099227.7642</v>
      </c>
      <c r="N134" s="26">
        <f t="shared" si="36"/>
        <v>-5.28856225298421</v>
      </c>
      <c r="O134" s="26">
        <f>SUM(O8:O107)</f>
        <v>126054.9686</v>
      </c>
      <c r="P134" s="26">
        <f t="shared" si="37"/>
        <v>-3.84018964966653</v>
      </c>
      <c r="Q134" s="26">
        <f>SUM(Q8:Q107)</f>
        <v>130160.2945</v>
      </c>
      <c r="R134" s="26">
        <f t="shared" si="38"/>
        <v>-3.97636633844605</v>
      </c>
      <c r="S134" s="26">
        <f>SUM(S8:S124)</f>
        <v>158348.9649</v>
      </c>
      <c r="T134" s="26" t="s">
        <v>70</v>
      </c>
      <c r="U134" s="26">
        <f>S134+Q134+O134</f>
        <v>414564.228</v>
      </c>
      <c r="V134" s="26" t="s">
        <v>70</v>
      </c>
      <c r="W134" s="42" t="s">
        <v>70</v>
      </c>
      <c r="X134" s="83">
        <f>SUM(X8:X133)</f>
        <v>1982.314009</v>
      </c>
      <c r="Y134" s="26" t="s">
        <v>70</v>
      </c>
      <c r="Z134" s="46">
        <f>Q134*0.01</f>
        <v>1301.602945</v>
      </c>
      <c r="AA134" s="91"/>
    </row>
    <row r="135" ht="21.35" customHeight="1"/>
    <row r="136" ht="21.35" customHeight="1"/>
    <row r="137" ht="21.35" customHeight="1"/>
    <row r="138" ht="21.35" customHeight="1"/>
    <row r="139" ht="21.35" customHeight="1"/>
    <row r="140" ht="21.35" customHeight="1"/>
    <row r="141" ht="21.35" customHeight="1"/>
    <row r="142" ht="21.35" customHeight="1"/>
    <row r="143" ht="21.35" customHeight="1"/>
    <row r="144" ht="21.35" customHeight="1"/>
    <row r="145" ht="21.35" customHeight="1"/>
    <row r="146" ht="21.35" customHeight="1"/>
    <row r="147" ht="21.35" customHeight="1"/>
    <row r="148" ht="21.35" customHeight="1"/>
    <row r="149" ht="21.35" customHeight="1"/>
    <row r="150" ht="21.35" customHeight="1"/>
    <row r="151" ht="21.35" customHeight="1"/>
    <row r="152" ht="21.35" customHeight="1"/>
    <row r="153" ht="21.35" customHeight="1"/>
    <row r="154" ht="21.35" customHeight="1"/>
    <row r="155" ht="21.35" customHeight="1"/>
    <row r="156" ht="21.35" customHeight="1"/>
    <row r="157" ht="21.35" customHeight="1"/>
    <row r="158" ht="21.35" customHeight="1"/>
    <row r="159" ht="21.35" customHeight="1"/>
    <row r="160" ht="21.35" customHeight="1"/>
    <row r="161" ht="21.35" customHeight="1"/>
    <row r="162" ht="21.35" customHeight="1"/>
    <row r="163" ht="21.35" customHeight="1"/>
    <row r="164" ht="21.35" customHeight="1"/>
    <row r="165" ht="21.35" customHeight="1"/>
    <row r="166" ht="21.35" customHeight="1"/>
    <row r="167" ht="21.35" customHeight="1"/>
    <row r="168" ht="21.35" customHeight="1"/>
    <row r="169" ht="21.35" customHeight="1"/>
    <row r="170" ht="21.35" customHeight="1"/>
    <row r="171" ht="21.35" customHeight="1"/>
    <row r="172" ht="21.35" customHeight="1"/>
    <row r="173" ht="21.35" customHeight="1"/>
    <row r="174" ht="21.35" customHeight="1"/>
    <row r="175" ht="21.35" customHeight="1"/>
    <row r="176" ht="21.35" customHeight="1"/>
    <row r="177" ht="21.35" customHeight="1"/>
    <row r="178" ht="21.35" customHeight="1"/>
    <row r="179" ht="21.35" customHeight="1"/>
    <row r="180" ht="21.35" customHeight="1"/>
  </sheetData>
  <mergeCells count="19">
    <mergeCell ref="A4:Z4"/>
    <mergeCell ref="F5:L5"/>
    <mergeCell ref="M5:V5"/>
    <mergeCell ref="H6:I6"/>
    <mergeCell ref="A7:Z7"/>
    <mergeCell ref="A134:E134"/>
    <mergeCell ref="A5:A6"/>
    <mergeCell ref="A86:A87"/>
    <mergeCell ref="B5:B6"/>
    <mergeCell ref="B86:B87"/>
    <mergeCell ref="C5:C6"/>
    <mergeCell ref="D5:D6"/>
    <mergeCell ref="E5:E6"/>
    <mergeCell ref="E86:E87"/>
    <mergeCell ref="W5:W6"/>
    <mergeCell ref="X5:X6"/>
    <mergeCell ref="Y5:Y6"/>
    <mergeCell ref="Z5:Z6"/>
    <mergeCell ref="A2:Z3"/>
  </mergeCells>
  <printOptions horizontalCentered="1"/>
  <pageMargins left="0.751388888888889" right="0.751388888888889" top="0.66875" bottom="0.550694444444444" header="0.5" footer="0.354166666666667"/>
  <pageSetup paperSize="9" scale="74" fitToHeight="0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59"/>
  <sheetViews>
    <sheetView zoomScale="70" zoomScaleNormal="70" workbookViewId="0">
      <pane ySplit="6" topLeftCell="A196" activePane="bottomLeft" state="frozen"/>
      <selection/>
      <selection pane="bottomLeft" activeCell="Y213" sqref="Y213"/>
    </sheetView>
  </sheetViews>
  <sheetFormatPr defaultColWidth="9" defaultRowHeight="13.5"/>
  <cols>
    <col min="1" max="1" width="6.25" style="55" customWidth="1"/>
    <col min="2" max="2" width="33.7166666666667" style="56" customWidth="1"/>
    <col min="3" max="3" width="10.475" style="5" customWidth="1"/>
    <col min="4" max="4" width="10" style="5" customWidth="1"/>
    <col min="5" max="5" width="11.5916666666667" style="5" customWidth="1"/>
    <col min="6" max="6" width="13.6666666666667" style="5" hidden="1" customWidth="1"/>
    <col min="7" max="7" width="13.65" style="5" hidden="1" customWidth="1"/>
    <col min="8" max="10" width="11.4416666666667" style="5" hidden="1" customWidth="1"/>
    <col min="11" max="11" width="13.85" style="5" hidden="1" customWidth="1"/>
    <col min="12" max="12" width="16.1916666666667" style="5" hidden="1" customWidth="1"/>
    <col min="13" max="14" width="11.4416666666667" style="49" customWidth="1"/>
    <col min="15" max="15" width="11.4416666666667" style="49" hidden="1" customWidth="1"/>
    <col min="16" max="16" width="10.6333333333333" style="49" hidden="1" customWidth="1"/>
    <col min="17" max="17" width="15" style="49" hidden="1" customWidth="1"/>
    <col min="18" max="18" width="10.6333333333333" style="49" hidden="1" customWidth="1"/>
    <col min="19" max="19" width="12.2583333333333" style="49" customWidth="1"/>
    <col min="20" max="22" width="10.6333333333333" style="49" customWidth="1"/>
    <col min="23" max="23" width="10.6333333333333" style="49" hidden="1" customWidth="1"/>
    <col min="24" max="25" width="10.6333333333333" style="49" customWidth="1"/>
    <col min="26" max="26" width="9.05" style="5" hidden="1" customWidth="1"/>
    <col min="27" max="27" width="13.5916666666667" style="5" hidden="1" customWidth="1"/>
    <col min="28" max="28" width="30.95" style="5" customWidth="1"/>
    <col min="29" max="29" width="9" style="8"/>
    <col min="30" max="30" width="15.55" style="8" customWidth="1"/>
    <col min="31" max="16384" width="9" style="8"/>
  </cols>
  <sheetData>
    <row r="1" spans="1:1">
      <c r="A1" s="57" t="s">
        <v>0</v>
      </c>
    </row>
    <row r="2" ht="59" customHeight="1" spans="1:27">
      <c r="A2" s="58" t="s">
        <v>1</v>
      </c>
      <c r="B2" s="5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ht="20" customHeight="1" spans="1:27">
      <c r="A3" s="58"/>
      <c r="B3" s="59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customFormat="1" ht="20" customHeight="1" spans="1:28">
      <c r="A4" s="60" t="s">
        <v>174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5"/>
    </row>
    <row r="5" s="50" customFormat="1" ht="49" customHeight="1" spans="1:28">
      <c r="A5" s="61" t="s">
        <v>3</v>
      </c>
      <c r="B5" s="61" t="s">
        <v>4</v>
      </c>
      <c r="C5" s="61" t="s">
        <v>5</v>
      </c>
      <c r="D5" s="61" t="s">
        <v>6</v>
      </c>
      <c r="E5" s="61" t="s">
        <v>7</v>
      </c>
      <c r="F5" s="62" t="s">
        <v>8</v>
      </c>
      <c r="G5" s="62"/>
      <c r="H5" s="62"/>
      <c r="I5" s="62"/>
      <c r="J5" s="62"/>
      <c r="K5" s="62"/>
      <c r="L5" s="62"/>
      <c r="M5" s="62" t="s">
        <v>9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81" t="s">
        <v>10</v>
      </c>
      <c r="Y5" s="62" t="s">
        <v>11</v>
      </c>
      <c r="Z5" s="81" t="s">
        <v>10</v>
      </c>
      <c r="AA5" s="62" t="s">
        <v>11</v>
      </c>
      <c r="AB5" s="49"/>
    </row>
    <row r="6" s="50" customFormat="1" ht="32" customHeight="1" spans="1:28">
      <c r="A6" s="63"/>
      <c r="B6" s="63"/>
      <c r="C6" s="63"/>
      <c r="D6" s="63"/>
      <c r="E6" s="63"/>
      <c r="F6" s="64" t="s">
        <v>12</v>
      </c>
      <c r="G6" s="64" t="s">
        <v>13</v>
      </c>
      <c r="H6" s="62" t="s">
        <v>14</v>
      </c>
      <c r="I6" s="64"/>
      <c r="J6" s="64" t="s">
        <v>15</v>
      </c>
      <c r="K6" s="64" t="s">
        <v>16</v>
      </c>
      <c r="L6" s="64" t="s">
        <v>17</v>
      </c>
      <c r="M6" s="74" t="s">
        <v>18</v>
      </c>
      <c r="N6" s="74" t="s">
        <v>19</v>
      </c>
      <c r="O6" s="74" t="s">
        <v>20</v>
      </c>
      <c r="P6" s="74" t="s">
        <v>19</v>
      </c>
      <c r="Q6" s="74" t="s">
        <v>21</v>
      </c>
      <c r="R6" s="74" t="s">
        <v>19</v>
      </c>
      <c r="S6" s="74" t="s">
        <v>22</v>
      </c>
      <c r="T6" s="74" t="s">
        <v>19</v>
      </c>
      <c r="U6" s="74" t="s">
        <v>23</v>
      </c>
      <c r="V6" s="74" t="s">
        <v>175</v>
      </c>
      <c r="W6" s="74" t="s">
        <v>24</v>
      </c>
      <c r="X6" s="82"/>
      <c r="Y6" s="62"/>
      <c r="Z6" s="82"/>
      <c r="AA6" s="62"/>
      <c r="AB6" s="49"/>
    </row>
    <row r="7" s="50" customFormat="1" ht="32" hidden="1" customHeight="1" spans="1:28">
      <c r="A7" s="65" t="s">
        <v>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49"/>
    </row>
    <row r="8" ht="21.35" hidden="1" customHeight="1" spans="1:27">
      <c r="A8" s="66">
        <v>1</v>
      </c>
      <c r="B8" s="93" t="s">
        <v>176</v>
      </c>
      <c r="C8" s="66" t="s">
        <v>44</v>
      </c>
      <c r="D8" s="66" t="s">
        <v>109</v>
      </c>
      <c r="E8" s="24">
        <v>392000</v>
      </c>
      <c r="F8" s="25">
        <v>134289.4708</v>
      </c>
      <c r="G8" s="26">
        <v>105029.99</v>
      </c>
      <c r="H8" s="26">
        <v>29259.56</v>
      </c>
      <c r="I8" s="25">
        <v>9753.19</v>
      </c>
      <c r="J8" s="26">
        <v>10465.4</v>
      </c>
      <c r="K8" s="75">
        <v>9248.36</v>
      </c>
      <c r="L8" s="76">
        <v>9545.8</v>
      </c>
      <c r="M8" s="24">
        <v>84332.7232</v>
      </c>
      <c r="N8" s="43">
        <f t="shared" ref="N8:N71" si="0">(M8-G8)/G8*100</f>
        <v>-19.7060542422217</v>
      </c>
      <c r="O8" s="26">
        <v>10098</v>
      </c>
      <c r="P8" s="42">
        <f t="shared" ref="P8:P71" si="1">(O8-J8)/J8*100</f>
        <v>-3.51061593441244</v>
      </c>
      <c r="Q8" s="75">
        <v>9639.6229</v>
      </c>
      <c r="R8" s="42">
        <f t="shared" ref="R8:R49" si="2">(Q8-K8)/K8*100</f>
        <v>4.23061926655104</v>
      </c>
      <c r="S8" s="83">
        <v>9913.2</v>
      </c>
      <c r="T8" s="42">
        <f t="shared" ref="T8:T71" si="3">(S8-L8)/L8*100</f>
        <v>3.84881309057388</v>
      </c>
      <c r="U8" s="42">
        <f>O8+Q8+S8</f>
        <v>29650.8229</v>
      </c>
      <c r="V8" s="42"/>
      <c r="W8" s="42">
        <f>U8-H8</f>
        <v>391.262900000002</v>
      </c>
      <c r="X8" s="42" t="s">
        <v>177</v>
      </c>
      <c r="Y8" s="83">
        <f>(S8*0.01+W8*0.02)</f>
        <v>106.957258</v>
      </c>
      <c r="Z8" s="24">
        <v>1</v>
      </c>
      <c r="AA8" s="46">
        <f t="shared" ref="AA8:AA71" si="4">Q8*0.01</f>
        <v>96.396229</v>
      </c>
    </row>
    <row r="9" ht="21.35" hidden="1" customHeight="1" spans="1:27">
      <c r="A9" s="66">
        <v>2</v>
      </c>
      <c r="B9" s="93" t="s">
        <v>178</v>
      </c>
      <c r="C9" s="66" t="s">
        <v>26</v>
      </c>
      <c r="D9" s="66" t="s">
        <v>48</v>
      </c>
      <c r="E9" s="24">
        <v>50000</v>
      </c>
      <c r="F9" s="26">
        <v>34083.06</v>
      </c>
      <c r="G9" s="26">
        <v>27210.15</v>
      </c>
      <c r="H9" s="26">
        <v>6872.91</v>
      </c>
      <c r="I9" s="26">
        <v>2290.97</v>
      </c>
      <c r="J9" s="26">
        <v>3233.01</v>
      </c>
      <c r="K9" s="42">
        <v>1188</v>
      </c>
      <c r="L9" s="42">
        <v>2528.478</v>
      </c>
      <c r="M9" s="26">
        <v>22490.49</v>
      </c>
      <c r="N9" s="43">
        <f t="shared" si="0"/>
        <v>-17.3452186040871</v>
      </c>
      <c r="O9" s="26">
        <v>2794.77</v>
      </c>
      <c r="P9" s="42">
        <f t="shared" si="1"/>
        <v>-13.5551699499847</v>
      </c>
      <c r="Q9" s="75">
        <v>2864.07</v>
      </c>
      <c r="R9" s="42">
        <f t="shared" si="2"/>
        <v>141.083333333333</v>
      </c>
      <c r="S9" s="42">
        <v>2795.3</v>
      </c>
      <c r="T9" s="42">
        <f t="shared" si="3"/>
        <v>10.5526723981779</v>
      </c>
      <c r="U9" s="42"/>
      <c r="V9" s="42"/>
      <c r="W9" s="42"/>
      <c r="X9" s="42"/>
      <c r="Y9" s="42"/>
      <c r="Z9" s="24">
        <v>1</v>
      </c>
      <c r="AA9" s="46">
        <f t="shared" si="4"/>
        <v>28.6407</v>
      </c>
    </row>
    <row r="10" ht="21.35" hidden="1" customHeight="1" spans="1:27">
      <c r="A10" s="66">
        <v>3</v>
      </c>
      <c r="B10" s="93" t="s">
        <v>179</v>
      </c>
      <c r="C10" s="66" t="s">
        <v>26</v>
      </c>
      <c r="D10" s="66" t="s">
        <v>27</v>
      </c>
      <c r="E10" s="24">
        <v>2500</v>
      </c>
      <c r="F10" s="26">
        <v>11319.1716</v>
      </c>
      <c r="G10" s="26">
        <v>8443.6572</v>
      </c>
      <c r="H10" s="26">
        <v>2875.5144</v>
      </c>
      <c r="I10" s="26">
        <v>958</v>
      </c>
      <c r="J10" s="26">
        <v>888.7956</v>
      </c>
      <c r="K10" s="42">
        <v>1006</v>
      </c>
      <c r="L10" s="42">
        <v>973.29</v>
      </c>
      <c r="M10" s="26">
        <v>7645.11</v>
      </c>
      <c r="N10" s="43">
        <f t="shared" si="0"/>
        <v>-9.45736167498605</v>
      </c>
      <c r="O10" s="26">
        <v>1117.8948</v>
      </c>
      <c r="P10" s="42">
        <f t="shared" si="1"/>
        <v>25.7763652295308</v>
      </c>
      <c r="Q10" s="42">
        <v>923.07</v>
      </c>
      <c r="R10" s="42">
        <f t="shared" si="2"/>
        <v>-8.24353876739562</v>
      </c>
      <c r="S10" s="42">
        <v>926.93</v>
      </c>
      <c r="T10" s="42">
        <f t="shared" si="3"/>
        <v>-4.76322576005096</v>
      </c>
      <c r="U10" s="42"/>
      <c r="V10" s="42"/>
      <c r="W10" s="42"/>
      <c r="X10" s="42"/>
      <c r="Y10" s="42"/>
      <c r="Z10" s="24">
        <v>1</v>
      </c>
      <c r="AA10" s="46">
        <f t="shared" si="4"/>
        <v>9.2307</v>
      </c>
    </row>
    <row r="11" ht="21.35" hidden="1" customHeight="1" spans="1:27">
      <c r="A11" s="66">
        <v>4</v>
      </c>
      <c r="B11" s="94" t="s">
        <v>25</v>
      </c>
      <c r="C11" s="66" t="s">
        <v>26</v>
      </c>
      <c r="D11" s="66" t="s">
        <v>27</v>
      </c>
      <c r="E11" s="24">
        <v>31500</v>
      </c>
      <c r="F11" s="26">
        <v>9729.06</v>
      </c>
      <c r="G11" s="26">
        <v>6865.32</v>
      </c>
      <c r="H11" s="26">
        <v>2863.74</v>
      </c>
      <c r="I11" s="26">
        <v>954.58</v>
      </c>
      <c r="J11" s="26">
        <v>858.165</v>
      </c>
      <c r="K11" s="42">
        <v>957.385</v>
      </c>
      <c r="L11" s="42">
        <v>1048.19</v>
      </c>
      <c r="M11" s="26">
        <v>6541.546</v>
      </c>
      <c r="N11" s="43">
        <f t="shared" si="0"/>
        <v>-4.71608024097929</v>
      </c>
      <c r="O11" s="26">
        <v>542.8225</v>
      </c>
      <c r="P11" s="42">
        <f t="shared" si="1"/>
        <v>-36.7461385630968</v>
      </c>
      <c r="Q11" s="42">
        <v>990.7535</v>
      </c>
      <c r="R11" s="42">
        <f t="shared" si="2"/>
        <v>3.48537944505085</v>
      </c>
      <c r="S11" s="42">
        <v>871.9975</v>
      </c>
      <c r="T11" s="42">
        <f t="shared" si="3"/>
        <v>-16.8092139783818</v>
      </c>
      <c r="U11" s="42"/>
      <c r="V11" s="42"/>
      <c r="W11" s="42"/>
      <c r="X11" s="42"/>
      <c r="Y11" s="42"/>
      <c r="Z11" s="24">
        <v>1</v>
      </c>
      <c r="AA11" s="46">
        <f t="shared" si="4"/>
        <v>9.907535</v>
      </c>
    </row>
    <row r="12" ht="21.35" hidden="1" customHeight="1" spans="1:27">
      <c r="A12" s="66">
        <v>5</v>
      </c>
      <c r="B12" s="94" t="s">
        <v>28</v>
      </c>
      <c r="C12" s="66" t="s">
        <v>29</v>
      </c>
      <c r="D12" s="66" t="s">
        <v>30</v>
      </c>
      <c r="E12" s="24">
        <v>13415</v>
      </c>
      <c r="F12" s="26">
        <v>3639.216</v>
      </c>
      <c r="G12" s="26">
        <v>2546.936</v>
      </c>
      <c r="H12" s="26">
        <v>1092.28</v>
      </c>
      <c r="I12" s="26">
        <v>363</v>
      </c>
      <c r="J12" s="26">
        <v>909.776</v>
      </c>
      <c r="K12" s="75">
        <v>1</v>
      </c>
      <c r="L12" s="42">
        <v>181</v>
      </c>
      <c r="M12" s="42">
        <v>3114.216</v>
      </c>
      <c r="N12" s="42">
        <f t="shared" si="0"/>
        <v>22.2730370924122</v>
      </c>
      <c r="O12" s="42">
        <v>10.136</v>
      </c>
      <c r="P12" s="42">
        <f t="shared" si="1"/>
        <v>-98.8858796011326</v>
      </c>
      <c r="Q12" s="42">
        <v>57</v>
      </c>
      <c r="R12" s="42">
        <f t="shared" si="2"/>
        <v>5600</v>
      </c>
      <c r="S12" s="42">
        <v>130</v>
      </c>
      <c r="T12" s="42">
        <f t="shared" si="3"/>
        <v>-28.1767955801105</v>
      </c>
      <c r="U12" s="42"/>
      <c r="V12" s="42"/>
      <c r="W12" s="42"/>
      <c r="X12" s="42"/>
      <c r="Y12" s="42"/>
      <c r="Z12" s="24">
        <v>1</v>
      </c>
      <c r="AA12" s="46">
        <f t="shared" si="4"/>
        <v>0.57</v>
      </c>
    </row>
    <row r="13" ht="21.35" hidden="1" customHeight="1" spans="1:27">
      <c r="A13" s="66">
        <v>6</v>
      </c>
      <c r="B13" s="94" t="s">
        <v>31</v>
      </c>
      <c r="C13" s="66" t="s">
        <v>26</v>
      </c>
      <c r="D13" s="66" t="s">
        <v>27</v>
      </c>
      <c r="E13" s="24">
        <v>20000</v>
      </c>
      <c r="F13" s="26">
        <v>8608.936</v>
      </c>
      <c r="G13" s="26">
        <v>6024.65</v>
      </c>
      <c r="H13" s="26">
        <v>2584.286</v>
      </c>
      <c r="I13" s="26">
        <v>862.4</v>
      </c>
      <c r="J13" s="26">
        <v>671.076</v>
      </c>
      <c r="K13" s="42">
        <v>972</v>
      </c>
      <c r="L13" s="42">
        <v>974</v>
      </c>
      <c r="M13" s="42">
        <v>6004.0078</v>
      </c>
      <c r="N13" s="42">
        <f t="shared" si="0"/>
        <v>-0.342629032391912</v>
      </c>
      <c r="O13" s="42">
        <v>539</v>
      </c>
      <c r="P13" s="42">
        <f t="shared" si="1"/>
        <v>-19.6812283556557</v>
      </c>
      <c r="Q13" s="42">
        <v>780</v>
      </c>
      <c r="R13" s="42">
        <f t="shared" si="2"/>
        <v>-19.7530864197531</v>
      </c>
      <c r="S13" s="42">
        <v>607</v>
      </c>
      <c r="T13" s="42">
        <f t="shared" si="3"/>
        <v>-37.6796714579055</v>
      </c>
      <c r="U13" s="42"/>
      <c r="V13" s="42"/>
      <c r="W13" s="42"/>
      <c r="X13" s="42"/>
      <c r="Y13" s="42"/>
      <c r="Z13" s="24">
        <v>1</v>
      </c>
      <c r="AA13" s="46">
        <f t="shared" si="4"/>
        <v>7.8</v>
      </c>
    </row>
    <row r="14" ht="21.35" hidden="1" customHeight="1" spans="1:27">
      <c r="A14" s="66">
        <v>7</v>
      </c>
      <c r="B14" s="94" t="s">
        <v>32</v>
      </c>
      <c r="C14" s="66" t="s">
        <v>33</v>
      </c>
      <c r="D14" s="66" t="s">
        <v>34</v>
      </c>
      <c r="E14" s="24">
        <v>13850</v>
      </c>
      <c r="F14" s="26">
        <v>2758</v>
      </c>
      <c r="G14" s="26">
        <v>760</v>
      </c>
      <c r="H14" s="26">
        <f>F14-G14</f>
        <v>1998</v>
      </c>
      <c r="I14" s="26">
        <v>666</v>
      </c>
      <c r="J14" s="26">
        <v>0</v>
      </c>
      <c r="K14" s="42">
        <v>777</v>
      </c>
      <c r="L14" s="42">
        <v>1221</v>
      </c>
      <c r="M14" s="42">
        <v>9.87</v>
      </c>
      <c r="N14" s="42">
        <f t="shared" si="0"/>
        <v>-98.7013157894737</v>
      </c>
      <c r="O14" s="42">
        <v>297</v>
      </c>
      <c r="P14" s="42" t="e">
        <f t="shared" si="1"/>
        <v>#DIV/0!</v>
      </c>
      <c r="Q14" s="42">
        <v>1133</v>
      </c>
      <c r="R14" s="42">
        <f t="shared" si="2"/>
        <v>45.8172458172458</v>
      </c>
      <c r="S14" s="42">
        <v>1108</v>
      </c>
      <c r="T14" s="42">
        <f t="shared" si="3"/>
        <v>-9.25470925470925</v>
      </c>
      <c r="U14" s="42"/>
      <c r="V14" s="42"/>
      <c r="W14" s="42"/>
      <c r="X14" s="42"/>
      <c r="Y14" s="42"/>
      <c r="Z14" s="24">
        <v>1</v>
      </c>
      <c r="AA14" s="46">
        <f t="shared" si="4"/>
        <v>11.33</v>
      </c>
    </row>
    <row r="15" ht="21.35" hidden="1" customHeight="1" spans="1:27">
      <c r="A15" s="66">
        <v>8</v>
      </c>
      <c r="B15" s="94" t="s">
        <v>35</v>
      </c>
      <c r="C15" s="66" t="s">
        <v>36</v>
      </c>
      <c r="D15" s="66" t="s">
        <v>27</v>
      </c>
      <c r="E15" s="24">
        <v>31500</v>
      </c>
      <c r="F15" s="26">
        <v>12568.1</v>
      </c>
      <c r="G15" s="26">
        <v>9084.9</v>
      </c>
      <c r="H15" s="26">
        <f>F15-G15</f>
        <v>3483.2</v>
      </c>
      <c r="I15" s="26">
        <v>1161.1</v>
      </c>
      <c r="J15" s="26">
        <v>963.8</v>
      </c>
      <c r="K15" s="42">
        <v>1332.1</v>
      </c>
      <c r="L15" s="42">
        <v>1187.4</v>
      </c>
      <c r="M15" s="42">
        <v>8106.1336</v>
      </c>
      <c r="N15" s="42">
        <f t="shared" si="0"/>
        <v>-10.7735517176854</v>
      </c>
      <c r="O15" s="42">
        <v>703.55</v>
      </c>
      <c r="P15" s="42">
        <f t="shared" si="1"/>
        <v>-27.0024901431832</v>
      </c>
      <c r="Q15" s="42">
        <v>1098.24</v>
      </c>
      <c r="R15" s="42">
        <f t="shared" si="2"/>
        <v>-17.5557390586292</v>
      </c>
      <c r="S15" s="42">
        <v>798.9</v>
      </c>
      <c r="T15" s="42">
        <f t="shared" si="3"/>
        <v>-32.7185447195553</v>
      </c>
      <c r="U15" s="42"/>
      <c r="V15" s="42"/>
      <c r="W15" s="42"/>
      <c r="X15" s="42"/>
      <c r="Y15" s="42"/>
      <c r="Z15" s="98">
        <v>1</v>
      </c>
      <c r="AA15" s="46">
        <f t="shared" si="4"/>
        <v>10.9824</v>
      </c>
    </row>
    <row r="16" ht="21.35" hidden="1" customHeight="1" spans="1:27">
      <c r="A16" s="66">
        <v>9</v>
      </c>
      <c r="B16" s="94" t="s">
        <v>37</v>
      </c>
      <c r="C16" s="66" t="s">
        <v>26</v>
      </c>
      <c r="D16" s="66" t="s">
        <v>27</v>
      </c>
      <c r="E16" s="24">
        <v>16000</v>
      </c>
      <c r="F16" s="26">
        <v>7253.211</v>
      </c>
      <c r="G16" s="26">
        <v>5188.449</v>
      </c>
      <c r="H16" s="26">
        <v>2064.76</v>
      </c>
      <c r="I16" s="26">
        <v>688.254</v>
      </c>
      <c r="J16" s="26">
        <v>666.729</v>
      </c>
      <c r="K16" s="79">
        <v>675.717</v>
      </c>
      <c r="L16" s="42">
        <v>722.316</v>
      </c>
      <c r="M16" s="42">
        <v>4119.654</v>
      </c>
      <c r="N16" s="42">
        <f t="shared" si="0"/>
        <v>-20.599508639287</v>
      </c>
      <c r="O16" s="42">
        <v>488.628</v>
      </c>
      <c r="P16" s="42">
        <f t="shared" si="1"/>
        <v>-26.7126523670037</v>
      </c>
      <c r="Q16" s="42">
        <v>633.444</v>
      </c>
      <c r="R16" s="42">
        <f t="shared" si="2"/>
        <v>-6.2560213817323</v>
      </c>
      <c r="S16" s="42">
        <v>428.883</v>
      </c>
      <c r="T16" s="42">
        <f t="shared" si="3"/>
        <v>-40.6239097569485</v>
      </c>
      <c r="U16" s="79"/>
      <c r="V16" s="79"/>
      <c r="W16" s="79"/>
      <c r="X16" s="79"/>
      <c r="Y16" s="79"/>
      <c r="Z16" s="99">
        <v>1</v>
      </c>
      <c r="AA16" s="46">
        <f t="shared" si="4"/>
        <v>6.33444</v>
      </c>
    </row>
    <row r="17" ht="21.35" hidden="1" customHeight="1" spans="1:27">
      <c r="A17" s="66">
        <v>10</v>
      </c>
      <c r="B17" s="94" t="s">
        <v>38</v>
      </c>
      <c r="C17" s="66" t="s">
        <v>26</v>
      </c>
      <c r="D17" s="66" t="s">
        <v>27</v>
      </c>
      <c r="E17" s="24">
        <v>16000</v>
      </c>
      <c r="F17" s="26">
        <v>6263.8576</v>
      </c>
      <c r="G17" s="26">
        <v>4354.8912</v>
      </c>
      <c r="H17" s="26">
        <v>1908.9664</v>
      </c>
      <c r="I17" s="26">
        <v>636</v>
      </c>
      <c r="J17" s="26">
        <v>604.736</v>
      </c>
      <c r="K17" s="79">
        <v>675.312</v>
      </c>
      <c r="L17" s="42">
        <v>628.9184</v>
      </c>
      <c r="M17" s="42">
        <v>4282.432</v>
      </c>
      <c r="N17" s="42">
        <f t="shared" si="0"/>
        <v>-1.66385787089239</v>
      </c>
      <c r="O17" s="42">
        <v>462.4752</v>
      </c>
      <c r="P17" s="42">
        <f t="shared" si="1"/>
        <v>-23.5244470314319</v>
      </c>
      <c r="Q17" s="42">
        <v>449</v>
      </c>
      <c r="R17" s="42">
        <f t="shared" si="2"/>
        <v>-33.5122136138555</v>
      </c>
      <c r="S17" s="42">
        <v>596.7104</v>
      </c>
      <c r="T17" s="42">
        <f t="shared" si="3"/>
        <v>-5.12117311244193</v>
      </c>
      <c r="U17" s="79"/>
      <c r="V17" s="79"/>
      <c r="W17" s="79"/>
      <c r="X17" s="79"/>
      <c r="Y17" s="79"/>
      <c r="Z17" s="99">
        <v>1</v>
      </c>
      <c r="AA17" s="46">
        <f t="shared" si="4"/>
        <v>4.49</v>
      </c>
    </row>
    <row r="18" ht="21.35" hidden="1" customHeight="1" spans="1:27">
      <c r="A18" s="66">
        <v>11</v>
      </c>
      <c r="B18" s="94" t="s">
        <v>39</v>
      </c>
      <c r="C18" s="66" t="s">
        <v>26</v>
      </c>
      <c r="D18" s="66" t="s">
        <v>27</v>
      </c>
      <c r="E18" s="24">
        <v>12500</v>
      </c>
      <c r="F18" s="26">
        <v>6987.3538</v>
      </c>
      <c r="G18" s="26">
        <v>5212.819</v>
      </c>
      <c r="H18" s="26">
        <v>1774.5348</v>
      </c>
      <c r="I18" s="26">
        <v>591.5116</v>
      </c>
      <c r="J18" s="26">
        <v>605.7114</v>
      </c>
      <c r="K18" s="79">
        <v>626</v>
      </c>
      <c r="L18" s="79">
        <v>542</v>
      </c>
      <c r="M18" s="26">
        <v>5071.3866</v>
      </c>
      <c r="N18" s="43">
        <f t="shared" si="0"/>
        <v>-2.71316537174992</v>
      </c>
      <c r="O18" s="26">
        <v>378.7728</v>
      </c>
      <c r="P18" s="42">
        <f t="shared" si="1"/>
        <v>-37.4664567977423</v>
      </c>
      <c r="Q18" s="79">
        <v>179.55</v>
      </c>
      <c r="R18" s="42">
        <f t="shared" si="2"/>
        <v>-71.3178913738019</v>
      </c>
      <c r="S18" s="79">
        <v>521</v>
      </c>
      <c r="T18" s="42">
        <f t="shared" si="3"/>
        <v>-3.87453874538745</v>
      </c>
      <c r="U18" s="79"/>
      <c r="V18" s="79"/>
      <c r="W18" s="79"/>
      <c r="X18" s="79"/>
      <c r="Y18" s="79"/>
      <c r="Z18" s="99">
        <v>1</v>
      </c>
      <c r="AA18" s="46">
        <f t="shared" si="4"/>
        <v>1.7955</v>
      </c>
    </row>
    <row r="19" ht="21.35" hidden="1" customHeight="1" spans="1:27">
      <c r="A19" s="66">
        <v>12</v>
      </c>
      <c r="B19" s="94" t="s">
        <v>40</v>
      </c>
      <c r="C19" s="66" t="s">
        <v>26</v>
      </c>
      <c r="D19" s="66" t="s">
        <v>27</v>
      </c>
      <c r="E19" s="24">
        <v>15000</v>
      </c>
      <c r="F19" s="26">
        <v>6593.396</v>
      </c>
      <c r="G19" s="26">
        <v>4664.478</v>
      </c>
      <c r="H19" s="26">
        <v>1928.918</v>
      </c>
      <c r="I19" s="26">
        <v>643</v>
      </c>
      <c r="J19" s="26">
        <v>618.954000000003</v>
      </c>
      <c r="K19" s="79">
        <v>674.772</v>
      </c>
      <c r="L19" s="79">
        <v>635.67</v>
      </c>
      <c r="M19" s="26">
        <v>4199.748</v>
      </c>
      <c r="N19" s="43">
        <f t="shared" si="0"/>
        <v>-9.96317272800945</v>
      </c>
      <c r="O19" s="26">
        <v>387.492</v>
      </c>
      <c r="P19" s="42">
        <f t="shared" si="1"/>
        <v>-37.3956707606707</v>
      </c>
      <c r="Q19" s="79">
        <v>633.864</v>
      </c>
      <c r="R19" s="42">
        <f t="shared" si="2"/>
        <v>-6.06249221959418</v>
      </c>
      <c r="S19" s="79">
        <v>453.096</v>
      </c>
      <c r="T19" s="42">
        <f t="shared" si="3"/>
        <v>-28.7215064420218</v>
      </c>
      <c r="U19" s="79"/>
      <c r="V19" s="79"/>
      <c r="W19" s="79"/>
      <c r="X19" s="79"/>
      <c r="Y19" s="79"/>
      <c r="Z19" s="99">
        <v>1</v>
      </c>
      <c r="AA19" s="46">
        <f t="shared" si="4"/>
        <v>6.33864</v>
      </c>
    </row>
    <row r="20" ht="21.35" hidden="1" customHeight="1" spans="1:27">
      <c r="A20" s="66">
        <v>13</v>
      </c>
      <c r="B20" s="94" t="s">
        <v>41</v>
      </c>
      <c r="C20" s="66" t="s">
        <v>26</v>
      </c>
      <c r="D20" s="66" t="s">
        <v>27</v>
      </c>
      <c r="E20" s="24">
        <v>20000</v>
      </c>
      <c r="F20" s="26">
        <v>8744.056</v>
      </c>
      <c r="G20" s="26">
        <v>6278.4</v>
      </c>
      <c r="H20" s="26">
        <v>2465.656</v>
      </c>
      <c r="I20" s="26">
        <v>821.88</v>
      </c>
      <c r="J20" s="26">
        <v>829.72</v>
      </c>
      <c r="K20" s="79">
        <v>842</v>
      </c>
      <c r="L20" s="79">
        <v>893</v>
      </c>
      <c r="M20" s="26">
        <v>5566.24</v>
      </c>
      <c r="N20" s="43">
        <f t="shared" si="0"/>
        <v>-11.3430173292559</v>
      </c>
      <c r="O20" s="26">
        <v>630.72</v>
      </c>
      <c r="P20" s="42">
        <f t="shared" si="1"/>
        <v>-23.9839946005881</v>
      </c>
      <c r="Q20" s="95">
        <v>648.76</v>
      </c>
      <c r="R20" s="42">
        <f t="shared" si="2"/>
        <v>-22.9501187648456</v>
      </c>
      <c r="S20" s="79">
        <v>605</v>
      </c>
      <c r="T20" s="42">
        <f t="shared" si="3"/>
        <v>-32.2508398656215</v>
      </c>
      <c r="U20" s="79"/>
      <c r="V20" s="79"/>
      <c r="W20" s="79"/>
      <c r="X20" s="79"/>
      <c r="Y20" s="79"/>
      <c r="Z20" s="99">
        <v>1</v>
      </c>
      <c r="AA20" s="46">
        <f t="shared" si="4"/>
        <v>6.4876</v>
      </c>
    </row>
    <row r="21" ht="21.35" hidden="1" customHeight="1" spans="1:27">
      <c r="A21" s="66">
        <v>14</v>
      </c>
      <c r="B21" s="94" t="s">
        <v>42</v>
      </c>
      <c r="C21" s="66" t="s">
        <v>26</v>
      </c>
      <c r="D21" s="66" t="s">
        <v>27</v>
      </c>
      <c r="E21" s="24">
        <v>16000</v>
      </c>
      <c r="F21" s="26">
        <v>5845.69</v>
      </c>
      <c r="G21" s="26">
        <v>4194.08</v>
      </c>
      <c r="H21" s="26">
        <v>1651.61</v>
      </c>
      <c r="I21" s="26">
        <v>550.536</v>
      </c>
      <c r="J21" s="26">
        <v>460.551</v>
      </c>
      <c r="K21" s="79">
        <v>596.778</v>
      </c>
      <c r="L21" s="79">
        <v>594</v>
      </c>
      <c r="M21" s="26">
        <v>3750.201</v>
      </c>
      <c r="N21" s="43">
        <f t="shared" si="0"/>
        <v>-10.5834652653264</v>
      </c>
      <c r="O21" s="26">
        <v>431.886</v>
      </c>
      <c r="P21" s="42">
        <f t="shared" si="1"/>
        <v>-6.22406639004149</v>
      </c>
      <c r="Q21" s="79">
        <v>437.49</v>
      </c>
      <c r="R21" s="42">
        <f t="shared" si="2"/>
        <v>-26.6913324552849</v>
      </c>
      <c r="S21" s="79">
        <v>505</v>
      </c>
      <c r="T21" s="42">
        <f t="shared" si="3"/>
        <v>-14.983164983165</v>
      </c>
      <c r="U21" s="79"/>
      <c r="V21" s="79"/>
      <c r="W21" s="79"/>
      <c r="X21" s="79"/>
      <c r="Y21" s="79"/>
      <c r="Z21" s="99">
        <v>1</v>
      </c>
      <c r="AA21" s="46">
        <f t="shared" si="4"/>
        <v>4.3749</v>
      </c>
    </row>
    <row r="22" ht="21.35" hidden="1" customHeight="1" spans="1:27">
      <c r="A22" s="66">
        <v>15</v>
      </c>
      <c r="B22" s="94" t="s">
        <v>43</v>
      </c>
      <c r="C22" s="66" t="s">
        <v>44</v>
      </c>
      <c r="D22" s="66" t="s">
        <v>27</v>
      </c>
      <c r="E22" s="24">
        <v>140000</v>
      </c>
      <c r="F22" s="26">
        <v>4918.536</v>
      </c>
      <c r="G22" s="26">
        <v>3647.336</v>
      </c>
      <c r="H22" s="26">
        <f t="shared" ref="H22:H27" si="5">F22-G22</f>
        <v>1271.2</v>
      </c>
      <c r="I22" s="26">
        <v>423.7</v>
      </c>
      <c r="J22" s="26">
        <v>420.392</v>
      </c>
      <c r="K22" s="95">
        <v>305.592</v>
      </c>
      <c r="L22" s="95">
        <v>545.188</v>
      </c>
      <c r="M22" s="26">
        <v>2896.096</v>
      </c>
      <c r="N22" s="43">
        <f t="shared" si="0"/>
        <v>-20.5969507607744</v>
      </c>
      <c r="O22" s="26">
        <v>123.788</v>
      </c>
      <c r="P22" s="42">
        <f t="shared" si="1"/>
        <v>-70.5541494605035</v>
      </c>
      <c r="Q22" s="95">
        <v>184.156</v>
      </c>
      <c r="R22" s="42">
        <f t="shared" si="2"/>
        <v>-39.7379512552685</v>
      </c>
      <c r="S22" s="79">
        <v>145.46</v>
      </c>
      <c r="T22" s="42">
        <f t="shared" si="3"/>
        <v>-73.3192953623337</v>
      </c>
      <c r="U22" s="79"/>
      <c r="V22" s="79"/>
      <c r="W22" s="79"/>
      <c r="X22" s="79"/>
      <c r="Y22" s="79"/>
      <c r="Z22" s="99">
        <v>1</v>
      </c>
      <c r="AA22" s="46">
        <f t="shared" si="4"/>
        <v>1.84156</v>
      </c>
    </row>
    <row r="23" ht="21.35" hidden="1" customHeight="1" spans="1:27">
      <c r="A23" s="66">
        <v>16</v>
      </c>
      <c r="B23" s="94" t="s">
        <v>45</v>
      </c>
      <c r="C23" s="66" t="s">
        <v>36</v>
      </c>
      <c r="D23" s="66" t="s">
        <v>46</v>
      </c>
      <c r="E23" s="24">
        <v>520350</v>
      </c>
      <c r="F23" s="26">
        <v>84966</v>
      </c>
      <c r="G23" s="25">
        <v>63759</v>
      </c>
      <c r="H23" s="26">
        <f t="shared" si="5"/>
        <v>21207</v>
      </c>
      <c r="I23" s="26">
        <v>7069</v>
      </c>
      <c r="J23" s="26">
        <v>6480.8188</v>
      </c>
      <c r="K23" s="42">
        <v>6818.5012</v>
      </c>
      <c r="L23" s="42">
        <v>7907.23</v>
      </c>
      <c r="M23" s="26">
        <v>59943.7</v>
      </c>
      <c r="N23" s="43">
        <f t="shared" si="0"/>
        <v>-5.98393952226353</v>
      </c>
      <c r="O23" s="26">
        <v>7297.354</v>
      </c>
      <c r="P23" s="42">
        <f t="shared" si="1"/>
        <v>12.5992598342666</v>
      </c>
      <c r="Q23" s="42">
        <v>6236.0696</v>
      </c>
      <c r="R23" s="42">
        <f t="shared" si="2"/>
        <v>-8.54193000655335</v>
      </c>
      <c r="S23" s="42">
        <v>7178.5168</v>
      </c>
      <c r="T23" s="42">
        <f t="shared" si="3"/>
        <v>-9.21578352975694</v>
      </c>
      <c r="U23" s="42"/>
      <c r="V23" s="42"/>
      <c r="W23" s="42"/>
      <c r="X23" s="42"/>
      <c r="Y23" s="42"/>
      <c r="Z23" s="24">
        <v>1</v>
      </c>
      <c r="AA23" s="46">
        <f t="shared" si="4"/>
        <v>62.360696</v>
      </c>
    </row>
    <row r="24" ht="21.35" hidden="1" customHeight="1" spans="1:27">
      <c r="A24" s="66">
        <v>17</v>
      </c>
      <c r="B24" s="94" t="s">
        <v>47</v>
      </c>
      <c r="C24" s="66" t="s">
        <v>33</v>
      </c>
      <c r="D24" s="66" t="s">
        <v>48</v>
      </c>
      <c r="E24" s="24">
        <v>25000</v>
      </c>
      <c r="F24" s="26">
        <v>20887.4556</v>
      </c>
      <c r="G24" s="26">
        <v>13998.8048</v>
      </c>
      <c r="H24" s="26">
        <f t="shared" si="5"/>
        <v>6888.6508</v>
      </c>
      <c r="I24" s="26">
        <v>2296</v>
      </c>
      <c r="J24" s="26">
        <v>2285.8504</v>
      </c>
      <c r="K24" s="42">
        <v>2433.1428</v>
      </c>
      <c r="L24" s="42">
        <v>2169.6576</v>
      </c>
      <c r="M24" s="26">
        <v>11305.91</v>
      </c>
      <c r="N24" s="43">
        <f t="shared" si="0"/>
        <v>-19.2366051136023</v>
      </c>
      <c r="O24" s="26">
        <v>1428.8868</v>
      </c>
      <c r="P24" s="42">
        <f t="shared" si="1"/>
        <v>-37.4899249749677</v>
      </c>
      <c r="Q24" s="25">
        <v>1630.4464</v>
      </c>
      <c r="R24" s="42">
        <f t="shared" si="2"/>
        <v>-32.9901064581988</v>
      </c>
      <c r="S24" s="42">
        <v>1412.45</v>
      </c>
      <c r="T24" s="42">
        <f t="shared" si="3"/>
        <v>-34.8998662277403</v>
      </c>
      <c r="U24" s="42"/>
      <c r="V24" s="42"/>
      <c r="W24" s="42"/>
      <c r="X24" s="42"/>
      <c r="Y24" s="42"/>
      <c r="Z24" s="24">
        <v>1</v>
      </c>
      <c r="AA24" s="46">
        <f t="shared" si="4"/>
        <v>16.304464</v>
      </c>
    </row>
    <row r="25" ht="21.35" hidden="1" customHeight="1" spans="1:27">
      <c r="A25" s="66">
        <v>18</v>
      </c>
      <c r="B25" s="94" t="s">
        <v>49</v>
      </c>
      <c r="C25" s="66" t="s">
        <v>36</v>
      </c>
      <c r="D25" s="66" t="s">
        <v>27</v>
      </c>
      <c r="E25" s="24">
        <v>51000</v>
      </c>
      <c r="F25" s="26">
        <v>13337.964</v>
      </c>
      <c r="G25" s="26">
        <v>10214.712</v>
      </c>
      <c r="H25" s="26">
        <f t="shared" si="5"/>
        <v>3123.252</v>
      </c>
      <c r="I25" s="26">
        <v>1041.084</v>
      </c>
      <c r="J25" s="26">
        <v>916.08</v>
      </c>
      <c r="K25" s="42">
        <v>1080.816</v>
      </c>
      <c r="L25" s="42">
        <v>1126.356</v>
      </c>
      <c r="M25" s="26">
        <v>0</v>
      </c>
      <c r="N25" s="43">
        <f t="shared" si="0"/>
        <v>-100</v>
      </c>
      <c r="O25" s="26">
        <v>836.22</v>
      </c>
      <c r="P25" s="42">
        <f t="shared" si="1"/>
        <v>-8.71757925072046</v>
      </c>
      <c r="Q25" s="42">
        <v>863.02</v>
      </c>
      <c r="R25" s="42">
        <f t="shared" si="2"/>
        <v>-20.1510710426197</v>
      </c>
      <c r="S25" s="42">
        <v>796.22</v>
      </c>
      <c r="T25" s="42">
        <f t="shared" si="3"/>
        <v>-29.310093789175</v>
      </c>
      <c r="U25" s="42"/>
      <c r="V25" s="42"/>
      <c r="W25" s="42"/>
      <c r="X25" s="42"/>
      <c r="Y25" s="42"/>
      <c r="Z25" s="24">
        <v>1</v>
      </c>
      <c r="AA25" s="46">
        <f t="shared" si="4"/>
        <v>8.6302</v>
      </c>
    </row>
    <row r="26" ht="21.35" hidden="1" customHeight="1" spans="1:27">
      <c r="A26" s="66">
        <v>19</v>
      </c>
      <c r="B26" s="94" t="s">
        <v>50</v>
      </c>
      <c r="C26" s="66" t="s">
        <v>51</v>
      </c>
      <c r="D26" s="66" t="s">
        <v>52</v>
      </c>
      <c r="E26" s="24">
        <v>57850</v>
      </c>
      <c r="F26" s="26">
        <v>23591</v>
      </c>
      <c r="G26" s="26">
        <v>18420</v>
      </c>
      <c r="H26" s="26">
        <f t="shared" si="5"/>
        <v>5171</v>
      </c>
      <c r="I26" s="26">
        <v>1723</v>
      </c>
      <c r="J26" s="26">
        <v>2634</v>
      </c>
      <c r="K26" s="42">
        <v>284</v>
      </c>
      <c r="L26" s="42">
        <v>2253</v>
      </c>
      <c r="M26" s="42">
        <v>8076</v>
      </c>
      <c r="N26" s="42">
        <f t="shared" si="0"/>
        <v>-56.1563517915309</v>
      </c>
      <c r="O26" s="42">
        <v>1576</v>
      </c>
      <c r="P26" s="42">
        <f t="shared" si="1"/>
        <v>-40.167046317388</v>
      </c>
      <c r="Q26" s="42">
        <v>2028</v>
      </c>
      <c r="R26" s="42">
        <f t="shared" si="2"/>
        <v>614.084507042253</v>
      </c>
      <c r="S26" s="42">
        <v>1740</v>
      </c>
      <c r="T26" s="42">
        <f t="shared" si="3"/>
        <v>-22.7696404793609</v>
      </c>
      <c r="U26" s="42"/>
      <c r="V26" s="42"/>
      <c r="W26" s="42"/>
      <c r="X26" s="42"/>
      <c r="Y26" s="42"/>
      <c r="Z26" s="24">
        <v>1</v>
      </c>
      <c r="AA26" s="46">
        <f t="shared" si="4"/>
        <v>20.28</v>
      </c>
    </row>
    <row r="27" ht="21.35" hidden="1" customHeight="1" spans="1:27">
      <c r="A27" s="66">
        <v>20</v>
      </c>
      <c r="B27" s="94" t="s">
        <v>53</v>
      </c>
      <c r="C27" s="66" t="s">
        <v>54</v>
      </c>
      <c r="D27" s="66" t="s">
        <v>27</v>
      </c>
      <c r="E27" s="24">
        <v>16300</v>
      </c>
      <c r="F27" s="26">
        <v>8615</v>
      </c>
      <c r="G27" s="26">
        <v>6477</v>
      </c>
      <c r="H27" s="26">
        <f t="shared" si="5"/>
        <v>2138</v>
      </c>
      <c r="I27" s="26">
        <v>712.7397</v>
      </c>
      <c r="J27" s="26">
        <v>649</v>
      </c>
      <c r="K27" s="75">
        <v>743</v>
      </c>
      <c r="L27" s="42">
        <v>750</v>
      </c>
      <c r="M27" s="42">
        <v>5565.53</v>
      </c>
      <c r="N27" s="42">
        <f t="shared" si="0"/>
        <v>-14.0724100663888</v>
      </c>
      <c r="O27" s="42">
        <v>636</v>
      </c>
      <c r="P27" s="42">
        <f t="shared" si="1"/>
        <v>-2.00308166409861</v>
      </c>
      <c r="Q27" s="42">
        <v>859</v>
      </c>
      <c r="R27" s="42">
        <f t="shared" si="2"/>
        <v>15.6123822341857</v>
      </c>
      <c r="S27" s="42">
        <v>852</v>
      </c>
      <c r="T27" s="42">
        <f t="shared" si="3"/>
        <v>13.6</v>
      </c>
      <c r="U27" s="42"/>
      <c r="V27" s="42"/>
      <c r="W27" s="42"/>
      <c r="X27" s="42"/>
      <c r="Y27" s="42"/>
      <c r="Z27" s="24">
        <v>1</v>
      </c>
      <c r="AA27" s="46">
        <f t="shared" si="4"/>
        <v>8.59</v>
      </c>
    </row>
    <row r="28" ht="21.35" hidden="1" customHeight="1" spans="1:27">
      <c r="A28" s="66">
        <v>21</v>
      </c>
      <c r="B28" s="93" t="s">
        <v>180</v>
      </c>
      <c r="C28" s="66" t="s">
        <v>29</v>
      </c>
      <c r="D28" s="66" t="s">
        <v>48</v>
      </c>
      <c r="E28" s="24">
        <v>12500</v>
      </c>
      <c r="F28" s="26">
        <v>3232.6</v>
      </c>
      <c r="G28" s="26">
        <v>2323.44</v>
      </c>
      <c r="H28" s="26">
        <v>909.16</v>
      </c>
      <c r="I28" s="26">
        <v>303.05</v>
      </c>
      <c r="J28" s="26">
        <v>323.26</v>
      </c>
      <c r="K28" s="42">
        <v>286.02</v>
      </c>
      <c r="L28" s="42">
        <v>299.88</v>
      </c>
      <c r="M28" s="42">
        <v>1873.984</v>
      </c>
      <c r="N28" s="42">
        <f t="shared" si="0"/>
        <v>-19.3444203422512</v>
      </c>
      <c r="O28" s="42">
        <v>306.292</v>
      </c>
      <c r="P28" s="42">
        <f t="shared" si="1"/>
        <v>-5.2490255521871</v>
      </c>
      <c r="Q28" s="42">
        <v>305</v>
      </c>
      <c r="R28" s="42">
        <f t="shared" si="2"/>
        <v>6.63589958744145</v>
      </c>
      <c r="S28" s="42">
        <v>319.06</v>
      </c>
      <c r="T28" s="42">
        <f t="shared" si="3"/>
        <v>6.39589169000934</v>
      </c>
      <c r="U28" s="42"/>
      <c r="V28" s="42"/>
      <c r="W28" s="42"/>
      <c r="X28" s="42"/>
      <c r="Y28" s="42"/>
      <c r="Z28" s="24">
        <v>1</v>
      </c>
      <c r="AA28" s="46">
        <f t="shared" si="4"/>
        <v>3.05</v>
      </c>
    </row>
    <row r="29" ht="21.35" hidden="1" customHeight="1" spans="1:27">
      <c r="A29" s="66">
        <v>22</v>
      </c>
      <c r="B29" s="93" t="s">
        <v>181</v>
      </c>
      <c r="C29" s="66" t="s">
        <v>44</v>
      </c>
      <c r="D29" s="66" t="s">
        <v>48</v>
      </c>
      <c r="E29" s="24">
        <v>16000</v>
      </c>
      <c r="F29" s="26">
        <v>6382.2246</v>
      </c>
      <c r="G29" s="26">
        <v>4879.1706</v>
      </c>
      <c r="H29" s="26">
        <f t="shared" ref="H29:H41" si="6">F29-G29</f>
        <v>1503.054</v>
      </c>
      <c r="I29" s="26">
        <v>501.018</v>
      </c>
      <c r="J29" s="26">
        <v>470.673</v>
      </c>
      <c r="K29" s="75">
        <v>484.5435</v>
      </c>
      <c r="L29" s="42">
        <v>547.8375</v>
      </c>
      <c r="M29" s="42">
        <v>4031.538</v>
      </c>
      <c r="N29" s="42">
        <f t="shared" si="0"/>
        <v>-17.3724731002437</v>
      </c>
      <c r="O29" s="42">
        <v>509.7435</v>
      </c>
      <c r="P29" s="42">
        <f t="shared" si="1"/>
        <v>8.30098603489046</v>
      </c>
      <c r="Q29" s="42">
        <v>536.172</v>
      </c>
      <c r="R29" s="42">
        <f t="shared" si="2"/>
        <v>10.655080503608</v>
      </c>
      <c r="S29" s="42">
        <v>558.2535</v>
      </c>
      <c r="T29" s="42">
        <f t="shared" si="3"/>
        <v>1.90129372304745</v>
      </c>
      <c r="U29" s="42"/>
      <c r="V29" s="42"/>
      <c r="W29" s="42"/>
      <c r="X29" s="42"/>
      <c r="Y29" s="42"/>
      <c r="Z29" s="24">
        <v>1</v>
      </c>
      <c r="AA29" s="46">
        <f t="shared" si="4"/>
        <v>5.36172</v>
      </c>
    </row>
    <row r="30" ht="21.35" hidden="1" customHeight="1" spans="1:27">
      <c r="A30" s="66">
        <v>23</v>
      </c>
      <c r="B30" s="94" t="s">
        <v>55</v>
      </c>
      <c r="C30" s="66" t="s">
        <v>36</v>
      </c>
      <c r="D30" s="66" t="s">
        <v>27</v>
      </c>
      <c r="E30" s="24">
        <v>520350</v>
      </c>
      <c r="F30" s="26">
        <v>6543</v>
      </c>
      <c r="G30" s="26">
        <v>4773</v>
      </c>
      <c r="H30" s="26">
        <f t="shared" si="6"/>
        <v>1770</v>
      </c>
      <c r="I30" s="26">
        <v>590</v>
      </c>
      <c r="J30" s="26">
        <v>537</v>
      </c>
      <c r="K30" s="42">
        <v>605.955</v>
      </c>
      <c r="L30" s="42">
        <v>627.564</v>
      </c>
      <c r="M30" s="26">
        <v>5108.082</v>
      </c>
      <c r="N30" s="43">
        <f t="shared" si="0"/>
        <v>7.02036455059712</v>
      </c>
      <c r="O30" s="26">
        <v>630</v>
      </c>
      <c r="P30" s="42">
        <f t="shared" si="1"/>
        <v>17.3184357541899</v>
      </c>
      <c r="Q30" s="42">
        <v>512.568</v>
      </c>
      <c r="R30" s="42">
        <f t="shared" si="2"/>
        <v>-15.4115404609253</v>
      </c>
      <c r="S30" s="42">
        <v>501.984</v>
      </c>
      <c r="T30" s="42">
        <f t="shared" si="3"/>
        <v>-20.0107080712087</v>
      </c>
      <c r="U30" s="42"/>
      <c r="V30" s="42"/>
      <c r="W30" s="42"/>
      <c r="X30" s="42"/>
      <c r="Y30" s="42"/>
      <c r="Z30" s="24">
        <v>1</v>
      </c>
      <c r="AA30" s="46">
        <f t="shared" si="4"/>
        <v>5.12568</v>
      </c>
    </row>
    <row r="31" ht="21.35" hidden="1" customHeight="1" spans="1:27">
      <c r="A31" s="66">
        <v>24</v>
      </c>
      <c r="B31" s="94" t="s">
        <v>56</v>
      </c>
      <c r="C31" s="66" t="s">
        <v>36</v>
      </c>
      <c r="D31" s="66" t="s">
        <v>27</v>
      </c>
      <c r="E31" s="24">
        <v>35000</v>
      </c>
      <c r="F31" s="26">
        <v>8752</v>
      </c>
      <c r="G31" s="26">
        <v>6323</v>
      </c>
      <c r="H31" s="26">
        <f t="shared" si="6"/>
        <v>2429</v>
      </c>
      <c r="I31" s="26">
        <v>810</v>
      </c>
      <c r="J31" s="26">
        <v>820</v>
      </c>
      <c r="K31" s="42">
        <v>783.42</v>
      </c>
      <c r="L31" s="42">
        <v>825</v>
      </c>
      <c r="M31" s="26">
        <v>6529.38</v>
      </c>
      <c r="N31" s="43">
        <f t="shared" si="0"/>
        <v>3.26395698244504</v>
      </c>
      <c r="O31" s="26">
        <v>471</v>
      </c>
      <c r="P31" s="42">
        <f t="shared" si="1"/>
        <v>-42.5609756097561</v>
      </c>
      <c r="Q31" s="42">
        <v>652.74</v>
      </c>
      <c r="R31" s="42">
        <f t="shared" si="2"/>
        <v>-16.6807076663858</v>
      </c>
      <c r="S31" s="42">
        <v>366.3</v>
      </c>
      <c r="T31" s="42">
        <f t="shared" si="3"/>
        <v>-55.6</v>
      </c>
      <c r="U31" s="42"/>
      <c r="V31" s="42"/>
      <c r="W31" s="42"/>
      <c r="X31" s="42"/>
      <c r="Y31" s="42"/>
      <c r="Z31" s="24">
        <v>1</v>
      </c>
      <c r="AA31" s="46">
        <f t="shared" si="4"/>
        <v>6.5274</v>
      </c>
    </row>
    <row r="32" ht="21.35" hidden="1" customHeight="1" spans="1:27">
      <c r="A32" s="66">
        <v>25</v>
      </c>
      <c r="B32" s="94" t="s">
        <v>57</v>
      </c>
      <c r="C32" s="66" t="s">
        <v>33</v>
      </c>
      <c r="D32" s="66" t="s">
        <v>27</v>
      </c>
      <c r="E32" s="24">
        <v>35000</v>
      </c>
      <c r="F32" s="26">
        <v>18650</v>
      </c>
      <c r="G32" s="26">
        <v>13325</v>
      </c>
      <c r="H32" s="26">
        <f t="shared" si="6"/>
        <v>5325</v>
      </c>
      <c r="I32" s="26">
        <v>1774</v>
      </c>
      <c r="J32" s="26">
        <v>1762.2</v>
      </c>
      <c r="K32" s="42">
        <v>1962</v>
      </c>
      <c r="L32" s="42">
        <v>1601</v>
      </c>
      <c r="M32" s="26">
        <v>12977.844</v>
      </c>
      <c r="N32" s="43">
        <f t="shared" si="0"/>
        <v>-2.60529831144466</v>
      </c>
      <c r="O32" s="26">
        <v>1519.848</v>
      </c>
      <c r="P32" s="42">
        <f t="shared" si="1"/>
        <v>-13.7528089887641</v>
      </c>
      <c r="Q32" s="42">
        <v>1643</v>
      </c>
      <c r="R32" s="42">
        <f t="shared" si="2"/>
        <v>-16.2589194699286</v>
      </c>
      <c r="S32" s="42">
        <v>1581</v>
      </c>
      <c r="T32" s="42">
        <f t="shared" si="3"/>
        <v>-1.24921923797626</v>
      </c>
      <c r="U32" s="42"/>
      <c r="V32" s="42"/>
      <c r="W32" s="42"/>
      <c r="X32" s="42"/>
      <c r="Y32" s="42"/>
      <c r="Z32" s="24">
        <v>1</v>
      </c>
      <c r="AA32" s="46">
        <f t="shared" si="4"/>
        <v>16.43</v>
      </c>
    </row>
    <row r="33" ht="21.35" hidden="1" customHeight="1" spans="1:27">
      <c r="A33" s="66">
        <v>26</v>
      </c>
      <c r="B33" s="94" t="s">
        <v>58</v>
      </c>
      <c r="C33" s="66" t="s">
        <v>33</v>
      </c>
      <c r="D33" s="66" t="s">
        <v>27</v>
      </c>
      <c r="E33" s="24">
        <v>16000</v>
      </c>
      <c r="F33" s="26">
        <v>5789</v>
      </c>
      <c r="G33" s="26">
        <v>4073</v>
      </c>
      <c r="H33" s="26">
        <f t="shared" si="6"/>
        <v>1716</v>
      </c>
      <c r="I33" s="26">
        <v>429</v>
      </c>
      <c r="J33" s="26">
        <v>500</v>
      </c>
      <c r="K33" s="42">
        <v>574.332</v>
      </c>
      <c r="L33" s="42">
        <v>642</v>
      </c>
      <c r="M33" s="26">
        <v>3944.358</v>
      </c>
      <c r="N33" s="43">
        <f t="shared" si="0"/>
        <v>-3.15840903510925</v>
      </c>
      <c r="O33" s="26">
        <v>447</v>
      </c>
      <c r="P33" s="42">
        <f t="shared" si="1"/>
        <v>-10.6</v>
      </c>
      <c r="Q33" s="42">
        <v>525.162</v>
      </c>
      <c r="R33" s="42">
        <f t="shared" si="2"/>
        <v>-8.56125028729027</v>
      </c>
      <c r="S33" s="42">
        <v>559</v>
      </c>
      <c r="T33" s="42">
        <f t="shared" si="3"/>
        <v>-12.9283489096573</v>
      </c>
      <c r="U33" s="42"/>
      <c r="V33" s="42"/>
      <c r="W33" s="42"/>
      <c r="X33" s="42"/>
      <c r="Y33" s="42"/>
      <c r="Z33" s="24">
        <v>1</v>
      </c>
      <c r="AA33" s="46">
        <f t="shared" si="4"/>
        <v>5.25162</v>
      </c>
    </row>
    <row r="34" ht="21.35" hidden="1" customHeight="1" spans="1:27">
      <c r="A34" s="66">
        <v>27</v>
      </c>
      <c r="B34" s="94" t="s">
        <v>59</v>
      </c>
      <c r="C34" s="66" t="s">
        <v>44</v>
      </c>
      <c r="D34" s="66" t="s">
        <v>27</v>
      </c>
      <c r="E34" s="24">
        <v>16000</v>
      </c>
      <c r="F34" s="26">
        <v>8471.46</v>
      </c>
      <c r="G34" s="26">
        <v>6459</v>
      </c>
      <c r="H34" s="26">
        <f t="shared" si="6"/>
        <v>2012.46</v>
      </c>
      <c r="I34" s="26">
        <v>670.82</v>
      </c>
      <c r="J34" s="26">
        <v>528</v>
      </c>
      <c r="K34" s="75">
        <v>700.098</v>
      </c>
      <c r="L34" s="75">
        <v>784.01</v>
      </c>
      <c r="M34" s="26">
        <v>4927.734</v>
      </c>
      <c r="N34" s="43">
        <f t="shared" si="0"/>
        <v>-23.7074779377613</v>
      </c>
      <c r="O34" s="26">
        <v>545</v>
      </c>
      <c r="P34" s="42">
        <f t="shared" si="1"/>
        <v>3.21969696969697</v>
      </c>
      <c r="Q34" s="75">
        <v>633.192</v>
      </c>
      <c r="R34" s="42">
        <f t="shared" si="2"/>
        <v>-9.55666206731057</v>
      </c>
      <c r="S34" s="42">
        <v>630.71</v>
      </c>
      <c r="T34" s="42">
        <f t="shared" si="3"/>
        <v>-19.5533220239538</v>
      </c>
      <c r="U34" s="42"/>
      <c r="V34" s="42"/>
      <c r="W34" s="42"/>
      <c r="X34" s="42"/>
      <c r="Y34" s="42"/>
      <c r="Z34" s="24">
        <v>1</v>
      </c>
      <c r="AA34" s="46">
        <f t="shared" si="4"/>
        <v>6.33192</v>
      </c>
    </row>
    <row r="35" ht="21.35" hidden="1" customHeight="1" spans="1:27">
      <c r="A35" s="66">
        <v>28</v>
      </c>
      <c r="B35" s="93" t="s">
        <v>182</v>
      </c>
      <c r="C35" s="66" t="s">
        <v>36</v>
      </c>
      <c r="D35" s="66" t="s">
        <v>109</v>
      </c>
      <c r="E35" s="24">
        <v>345123</v>
      </c>
      <c r="F35" s="26">
        <v>192736</v>
      </c>
      <c r="G35" s="26">
        <v>144994</v>
      </c>
      <c r="H35" s="26">
        <f t="shared" si="6"/>
        <v>47742</v>
      </c>
      <c r="I35" s="26">
        <v>15914.15</v>
      </c>
      <c r="J35" s="26">
        <v>16062</v>
      </c>
      <c r="K35" s="42">
        <v>15538</v>
      </c>
      <c r="L35" s="42">
        <v>16141.484</v>
      </c>
      <c r="M35" s="26">
        <v>142543.108</v>
      </c>
      <c r="N35" s="43">
        <f t="shared" si="0"/>
        <v>-1.69034028994303</v>
      </c>
      <c r="O35" s="26">
        <v>16720</v>
      </c>
      <c r="P35" s="42">
        <f t="shared" si="1"/>
        <v>4.09662557589341</v>
      </c>
      <c r="Q35" s="42">
        <v>14814</v>
      </c>
      <c r="R35" s="42">
        <f t="shared" si="2"/>
        <v>-4.65954434290127</v>
      </c>
      <c r="S35" s="42">
        <v>16275.684</v>
      </c>
      <c r="T35" s="42">
        <f t="shared" si="3"/>
        <v>0.83139815397394</v>
      </c>
      <c r="U35" s="42"/>
      <c r="V35" s="42"/>
      <c r="W35" s="42"/>
      <c r="X35" s="42"/>
      <c r="Y35" s="42"/>
      <c r="Z35" s="24">
        <v>1</v>
      </c>
      <c r="AA35" s="46">
        <f t="shared" si="4"/>
        <v>148.14</v>
      </c>
    </row>
    <row r="36" ht="21.35" hidden="1" customHeight="1" spans="1:27">
      <c r="A36" s="66">
        <v>29</v>
      </c>
      <c r="B36" s="93" t="s">
        <v>183</v>
      </c>
      <c r="C36" s="66" t="s">
        <v>54</v>
      </c>
      <c r="D36" s="66" t="s">
        <v>46</v>
      </c>
      <c r="E36" s="24">
        <v>166050</v>
      </c>
      <c r="F36" s="26">
        <v>52022.158</v>
      </c>
      <c r="G36" s="26">
        <v>33623</v>
      </c>
      <c r="H36" s="26">
        <f t="shared" si="6"/>
        <v>18399.158</v>
      </c>
      <c r="I36" s="26">
        <v>6133.05</v>
      </c>
      <c r="J36" s="26">
        <v>5797</v>
      </c>
      <c r="K36" s="42">
        <v>6284.26</v>
      </c>
      <c r="L36" s="42">
        <v>6318.18</v>
      </c>
      <c r="M36" s="42">
        <v>43435.29</v>
      </c>
      <c r="N36" s="42">
        <f t="shared" si="0"/>
        <v>29.1832674062398</v>
      </c>
      <c r="O36" s="42">
        <v>4990</v>
      </c>
      <c r="P36" s="42">
        <f t="shared" si="1"/>
        <v>-13.9209936173883</v>
      </c>
      <c r="Q36" s="42">
        <v>7863</v>
      </c>
      <c r="R36" s="42">
        <f t="shared" si="2"/>
        <v>25.1221305292906</v>
      </c>
      <c r="S36" s="42">
        <v>7473.626</v>
      </c>
      <c r="T36" s="42">
        <f t="shared" si="3"/>
        <v>18.2876397950043</v>
      </c>
      <c r="U36" s="42"/>
      <c r="V36" s="42"/>
      <c r="W36" s="42"/>
      <c r="X36" s="42"/>
      <c r="Y36" s="42"/>
      <c r="Z36" s="24">
        <v>1</v>
      </c>
      <c r="AA36" s="46">
        <f t="shared" si="4"/>
        <v>78.63</v>
      </c>
    </row>
    <row r="37" ht="21.35" hidden="1" customHeight="1" spans="1:27">
      <c r="A37" s="66">
        <v>30</v>
      </c>
      <c r="B37" s="94" t="s">
        <v>60</v>
      </c>
      <c r="C37" s="66" t="s">
        <v>33</v>
      </c>
      <c r="D37" s="66" t="s">
        <v>48</v>
      </c>
      <c r="E37" s="24">
        <v>143000</v>
      </c>
      <c r="F37" s="26">
        <v>62577</v>
      </c>
      <c r="G37" s="26">
        <v>47097</v>
      </c>
      <c r="H37" s="26">
        <f t="shared" si="6"/>
        <v>15480</v>
      </c>
      <c r="I37" s="26">
        <v>5160.0046</v>
      </c>
      <c r="J37" s="26">
        <v>0</v>
      </c>
      <c r="K37" s="42">
        <v>5217.9248</v>
      </c>
      <c r="L37" s="42">
        <v>5071.4268</v>
      </c>
      <c r="M37" s="42">
        <v>43406.27</v>
      </c>
      <c r="N37" s="42">
        <f t="shared" si="0"/>
        <v>-7.83644393485785</v>
      </c>
      <c r="O37" s="42">
        <v>4372.02</v>
      </c>
      <c r="P37" s="42" t="e">
        <f t="shared" si="1"/>
        <v>#DIV/0!</v>
      </c>
      <c r="Q37" s="42">
        <v>4415.68</v>
      </c>
      <c r="R37" s="42">
        <f t="shared" si="2"/>
        <v>-15.3747865434933</v>
      </c>
      <c r="S37" s="42">
        <v>4780.6352</v>
      </c>
      <c r="T37" s="42">
        <f t="shared" si="3"/>
        <v>-5.73392087607378</v>
      </c>
      <c r="U37" s="42"/>
      <c r="V37" s="42"/>
      <c r="W37" s="42"/>
      <c r="X37" s="42"/>
      <c r="Y37" s="42"/>
      <c r="Z37" s="24">
        <v>1</v>
      </c>
      <c r="AA37" s="46">
        <f t="shared" si="4"/>
        <v>44.1568</v>
      </c>
    </row>
    <row r="38" ht="21.35" hidden="1" customHeight="1" spans="1:27">
      <c r="A38" s="66">
        <v>31</v>
      </c>
      <c r="B38" s="93" t="s">
        <v>184</v>
      </c>
      <c r="C38" s="66" t="s">
        <v>66</v>
      </c>
      <c r="D38" s="66" t="s">
        <v>27</v>
      </c>
      <c r="E38" s="24">
        <v>63000</v>
      </c>
      <c r="F38" s="26">
        <v>21672.75</v>
      </c>
      <c r="G38" s="26">
        <v>15922.5</v>
      </c>
      <c r="H38" s="26">
        <f t="shared" si="6"/>
        <v>5750.25</v>
      </c>
      <c r="I38" s="26">
        <v>1916.75</v>
      </c>
      <c r="J38" s="26">
        <v>2065.14</v>
      </c>
      <c r="K38" s="42">
        <v>1642</v>
      </c>
      <c r="L38" s="42">
        <v>2042.37</v>
      </c>
      <c r="M38" s="42">
        <v>14927.55</v>
      </c>
      <c r="N38" s="42">
        <f t="shared" si="0"/>
        <v>-6.24870466321244</v>
      </c>
      <c r="O38" s="42">
        <v>1949.31</v>
      </c>
      <c r="P38" s="42">
        <f t="shared" si="1"/>
        <v>-5.60882070949185</v>
      </c>
      <c r="Q38" s="42">
        <v>2180.97</v>
      </c>
      <c r="R38" s="42">
        <f t="shared" si="2"/>
        <v>32.8239951278928</v>
      </c>
      <c r="S38" s="42">
        <v>2086.92</v>
      </c>
      <c r="T38" s="42">
        <f t="shared" si="3"/>
        <v>2.18128938439167</v>
      </c>
      <c r="U38" s="42"/>
      <c r="V38" s="42"/>
      <c r="W38" s="42"/>
      <c r="X38" s="42"/>
      <c r="Y38" s="42"/>
      <c r="Z38" s="24">
        <v>1</v>
      </c>
      <c r="AA38" s="46">
        <f t="shared" si="4"/>
        <v>21.8097</v>
      </c>
    </row>
    <row r="39" ht="21.35" hidden="1" customHeight="1" spans="1:27">
      <c r="A39" s="66">
        <v>32</v>
      </c>
      <c r="B39" s="94" t="s">
        <v>61</v>
      </c>
      <c r="C39" s="66" t="s">
        <v>33</v>
      </c>
      <c r="D39" s="66" t="s">
        <v>27</v>
      </c>
      <c r="E39" s="24">
        <v>40000</v>
      </c>
      <c r="F39" s="26">
        <v>13773</v>
      </c>
      <c r="G39" s="26">
        <v>9764</v>
      </c>
      <c r="H39" s="26">
        <f t="shared" si="6"/>
        <v>4009</v>
      </c>
      <c r="I39" s="26">
        <v>1336</v>
      </c>
      <c r="J39" s="26">
        <v>1066</v>
      </c>
      <c r="K39" s="42">
        <v>1547</v>
      </c>
      <c r="L39" s="42">
        <v>1395</v>
      </c>
      <c r="M39" s="42">
        <v>8962.272</v>
      </c>
      <c r="N39" s="42">
        <f t="shared" si="0"/>
        <v>-8.21106104055714</v>
      </c>
      <c r="O39" s="42">
        <v>1323</v>
      </c>
      <c r="P39" s="42">
        <f t="shared" si="1"/>
        <v>24.108818011257</v>
      </c>
      <c r="Q39" s="42">
        <v>1501</v>
      </c>
      <c r="R39" s="42">
        <f t="shared" si="2"/>
        <v>-2.97349709114415</v>
      </c>
      <c r="S39" s="42">
        <v>1620</v>
      </c>
      <c r="T39" s="42">
        <f t="shared" si="3"/>
        <v>16.1290322580645</v>
      </c>
      <c r="U39" s="42"/>
      <c r="V39" s="42"/>
      <c r="W39" s="42"/>
      <c r="X39" s="42"/>
      <c r="Y39" s="42"/>
      <c r="Z39" s="24">
        <v>1</v>
      </c>
      <c r="AA39" s="46">
        <f t="shared" si="4"/>
        <v>15.01</v>
      </c>
    </row>
    <row r="40" ht="21.35" hidden="1" customHeight="1" spans="1:27">
      <c r="A40" s="66">
        <v>33</v>
      </c>
      <c r="B40" s="94" t="s">
        <v>62</v>
      </c>
      <c r="C40" s="66" t="s">
        <v>33</v>
      </c>
      <c r="D40" s="66" t="s">
        <v>27</v>
      </c>
      <c r="E40" s="24">
        <v>16300</v>
      </c>
      <c r="F40" s="26">
        <v>6410</v>
      </c>
      <c r="G40" s="26">
        <v>4558</v>
      </c>
      <c r="H40" s="26">
        <f t="shared" si="6"/>
        <v>1852</v>
      </c>
      <c r="I40" s="26">
        <v>617.33</v>
      </c>
      <c r="J40" s="26">
        <v>566</v>
      </c>
      <c r="K40" s="42">
        <v>590.478</v>
      </c>
      <c r="L40" s="42">
        <v>695.7972</v>
      </c>
      <c r="M40" s="42">
        <v>3882.585</v>
      </c>
      <c r="N40" s="42">
        <f t="shared" si="0"/>
        <v>-14.8182316805617</v>
      </c>
      <c r="O40" s="42">
        <v>570</v>
      </c>
      <c r="P40" s="42">
        <f t="shared" si="1"/>
        <v>0.706713780918728</v>
      </c>
      <c r="Q40" s="42">
        <v>547.64</v>
      </c>
      <c r="R40" s="42">
        <f t="shared" si="2"/>
        <v>-7.25480034819248</v>
      </c>
      <c r="S40" s="42">
        <v>551.376</v>
      </c>
      <c r="T40" s="42">
        <f t="shared" si="3"/>
        <v>-20.7562203469632</v>
      </c>
      <c r="U40" s="42"/>
      <c r="V40" s="42"/>
      <c r="W40" s="42"/>
      <c r="X40" s="42"/>
      <c r="Y40" s="42"/>
      <c r="Z40" s="24">
        <v>1</v>
      </c>
      <c r="AA40" s="46">
        <f t="shared" si="4"/>
        <v>5.4764</v>
      </c>
    </row>
    <row r="41" ht="21.35" hidden="1" customHeight="1" spans="1:27">
      <c r="A41" s="66">
        <v>34</v>
      </c>
      <c r="B41" s="94" t="s">
        <v>63</v>
      </c>
      <c r="C41" s="66" t="s">
        <v>33</v>
      </c>
      <c r="D41" s="66" t="s">
        <v>27</v>
      </c>
      <c r="E41" s="24">
        <v>16000</v>
      </c>
      <c r="F41" s="26">
        <v>6860</v>
      </c>
      <c r="G41" s="26">
        <v>4811</v>
      </c>
      <c r="H41" s="26">
        <f t="shared" si="6"/>
        <v>2049</v>
      </c>
      <c r="I41" s="26">
        <v>683</v>
      </c>
      <c r="J41" s="26">
        <v>630</v>
      </c>
      <c r="K41" s="42">
        <v>439</v>
      </c>
      <c r="L41" s="42">
        <v>791.3024</v>
      </c>
      <c r="M41" s="26">
        <v>4944.0076</v>
      </c>
      <c r="N41" s="43">
        <f t="shared" si="0"/>
        <v>2.76465599667429</v>
      </c>
      <c r="O41" s="26">
        <v>812</v>
      </c>
      <c r="P41" s="42">
        <f t="shared" si="1"/>
        <v>28.8888888888889</v>
      </c>
      <c r="Q41" s="42">
        <v>431.1</v>
      </c>
      <c r="R41" s="42">
        <f t="shared" si="2"/>
        <v>-1.79954441913439</v>
      </c>
      <c r="S41" s="42">
        <v>640.95</v>
      </c>
      <c r="T41" s="42">
        <f t="shared" si="3"/>
        <v>-19.0006247927467</v>
      </c>
      <c r="U41" s="42"/>
      <c r="V41" s="42"/>
      <c r="W41" s="42"/>
      <c r="X41" s="42"/>
      <c r="Y41" s="42"/>
      <c r="Z41" s="24">
        <v>1</v>
      </c>
      <c r="AA41" s="46">
        <f t="shared" si="4"/>
        <v>4.311</v>
      </c>
    </row>
    <row r="42" ht="21.35" hidden="1" customHeight="1" spans="1:27">
      <c r="A42" s="66">
        <v>35</v>
      </c>
      <c r="B42" s="93" t="s">
        <v>185</v>
      </c>
      <c r="C42" s="66" t="s">
        <v>29</v>
      </c>
      <c r="D42" s="66" t="s">
        <v>30</v>
      </c>
      <c r="E42" s="24">
        <v>40900</v>
      </c>
      <c r="F42" s="26">
        <v>29313.07</v>
      </c>
      <c r="G42" s="26">
        <v>20698.0067</v>
      </c>
      <c r="H42" s="26">
        <v>8615.0633</v>
      </c>
      <c r="I42" s="26">
        <v>2871</v>
      </c>
      <c r="J42" s="26">
        <v>1875.28</v>
      </c>
      <c r="K42" s="42">
        <v>3061</v>
      </c>
      <c r="L42" s="42">
        <v>3678</v>
      </c>
      <c r="M42" s="26">
        <v>28152.1408</v>
      </c>
      <c r="N42" s="43">
        <f t="shared" si="0"/>
        <v>36.0137775972408</v>
      </c>
      <c r="O42" s="26">
        <v>3476.22</v>
      </c>
      <c r="P42" s="42">
        <f t="shared" si="1"/>
        <v>85.3707179727827</v>
      </c>
      <c r="Q42" s="42">
        <v>3469</v>
      </c>
      <c r="R42" s="42">
        <f t="shared" si="2"/>
        <v>13.3289774583469</v>
      </c>
      <c r="S42" s="42">
        <v>3590</v>
      </c>
      <c r="T42" s="42">
        <f t="shared" si="3"/>
        <v>-2.39260467645459</v>
      </c>
      <c r="U42" s="42"/>
      <c r="V42" s="42"/>
      <c r="W42" s="42"/>
      <c r="X42" s="42"/>
      <c r="Y42" s="42"/>
      <c r="Z42" s="24">
        <v>1</v>
      </c>
      <c r="AA42" s="46">
        <f t="shared" si="4"/>
        <v>34.69</v>
      </c>
    </row>
    <row r="43" ht="21.35" hidden="1" customHeight="1" spans="1:27">
      <c r="A43" s="66">
        <v>36</v>
      </c>
      <c r="B43" s="94" t="s">
        <v>64</v>
      </c>
      <c r="C43" s="66" t="s">
        <v>54</v>
      </c>
      <c r="D43" s="66" t="s">
        <v>52</v>
      </c>
      <c r="E43" s="24">
        <v>8800</v>
      </c>
      <c r="F43" s="26">
        <v>5768</v>
      </c>
      <c r="G43" s="26">
        <v>4266</v>
      </c>
      <c r="H43" s="26">
        <f t="shared" ref="H43:H45" si="7">F43-G43</f>
        <v>1502</v>
      </c>
      <c r="I43" s="26">
        <v>500</v>
      </c>
      <c r="J43" s="26">
        <v>501</v>
      </c>
      <c r="K43" s="42">
        <v>485</v>
      </c>
      <c r="L43" s="96">
        <v>516.3116</v>
      </c>
      <c r="M43" s="26">
        <v>2725.302</v>
      </c>
      <c r="N43" s="43">
        <f t="shared" si="0"/>
        <v>-36.1157524613221</v>
      </c>
      <c r="O43" s="26">
        <v>254</v>
      </c>
      <c r="P43" s="42">
        <f t="shared" si="1"/>
        <v>-49.3013972055888</v>
      </c>
      <c r="Q43" s="42">
        <v>236</v>
      </c>
      <c r="R43" s="42">
        <f t="shared" si="2"/>
        <v>-51.340206185567</v>
      </c>
      <c r="S43" s="42">
        <v>263.48</v>
      </c>
      <c r="T43" s="42">
        <f t="shared" si="3"/>
        <v>-48.9688010108624</v>
      </c>
      <c r="U43" s="42"/>
      <c r="V43" s="42"/>
      <c r="W43" s="42"/>
      <c r="X43" s="42"/>
      <c r="Y43" s="42"/>
      <c r="Z43" s="24">
        <v>1</v>
      </c>
      <c r="AA43" s="46">
        <f t="shared" si="4"/>
        <v>2.36</v>
      </c>
    </row>
    <row r="44" ht="21.35" hidden="1" customHeight="1" spans="1:27">
      <c r="A44" s="66">
        <v>37</v>
      </c>
      <c r="B44" s="94" t="s">
        <v>65</v>
      </c>
      <c r="C44" s="66" t="s">
        <v>66</v>
      </c>
      <c r="D44" s="66" t="s">
        <v>27</v>
      </c>
      <c r="E44" s="24">
        <v>16000</v>
      </c>
      <c r="F44" s="26">
        <v>5135.856</v>
      </c>
      <c r="G44" s="26">
        <v>3656.136</v>
      </c>
      <c r="H44" s="26">
        <f t="shared" si="7"/>
        <v>1479.72</v>
      </c>
      <c r="I44" s="26">
        <v>493.24</v>
      </c>
      <c r="J44" s="26">
        <v>376.2</v>
      </c>
      <c r="K44" s="42">
        <v>537.504</v>
      </c>
      <c r="L44" s="96">
        <v>566.016</v>
      </c>
      <c r="M44" s="26">
        <v>3545</v>
      </c>
      <c r="N44" s="43">
        <f t="shared" si="0"/>
        <v>-3.03971187067439</v>
      </c>
      <c r="O44" s="26">
        <v>434.28</v>
      </c>
      <c r="P44" s="42">
        <f t="shared" si="1"/>
        <v>15.4385964912281</v>
      </c>
      <c r="Q44" s="42">
        <v>463.19</v>
      </c>
      <c r="R44" s="42">
        <f t="shared" si="2"/>
        <v>-13.8257575757576</v>
      </c>
      <c r="S44" s="42">
        <v>427.812</v>
      </c>
      <c r="T44" s="42">
        <f t="shared" si="3"/>
        <v>-24.4169776119403</v>
      </c>
      <c r="U44" s="42"/>
      <c r="V44" s="42"/>
      <c r="W44" s="42"/>
      <c r="X44" s="42"/>
      <c r="Y44" s="42"/>
      <c r="Z44" s="24">
        <v>1</v>
      </c>
      <c r="AA44" s="46">
        <f t="shared" si="4"/>
        <v>4.6319</v>
      </c>
    </row>
    <row r="45" ht="21.35" hidden="1" customHeight="1" spans="1:27">
      <c r="A45" s="66">
        <v>38</v>
      </c>
      <c r="B45" s="94" t="s">
        <v>67</v>
      </c>
      <c r="C45" s="66" t="s">
        <v>54</v>
      </c>
      <c r="D45" s="66" t="s">
        <v>27</v>
      </c>
      <c r="E45" s="24">
        <v>13750</v>
      </c>
      <c r="F45" s="26">
        <v>4401.432</v>
      </c>
      <c r="G45" s="26">
        <v>3105.018</v>
      </c>
      <c r="H45" s="26">
        <f t="shared" si="7"/>
        <v>1296.414</v>
      </c>
      <c r="I45" s="26">
        <v>432</v>
      </c>
      <c r="J45" s="26">
        <v>392.091</v>
      </c>
      <c r="K45" s="42">
        <v>404</v>
      </c>
      <c r="L45" s="42">
        <v>500.388</v>
      </c>
      <c r="M45" s="26">
        <v>3037.25</v>
      </c>
      <c r="N45" s="43">
        <f t="shared" si="0"/>
        <v>-2.18253163105657</v>
      </c>
      <c r="O45" s="26">
        <v>311.367</v>
      </c>
      <c r="P45" s="42">
        <f t="shared" si="1"/>
        <v>-20.5880777676611</v>
      </c>
      <c r="Q45" s="42">
        <v>401</v>
      </c>
      <c r="R45" s="42">
        <f t="shared" si="2"/>
        <v>-0.742574257425743</v>
      </c>
      <c r="S45" s="42">
        <v>402.213</v>
      </c>
      <c r="T45" s="42">
        <f t="shared" si="3"/>
        <v>-19.6197750545577</v>
      </c>
      <c r="U45" s="42"/>
      <c r="V45" s="42"/>
      <c r="W45" s="42"/>
      <c r="X45" s="42"/>
      <c r="Y45" s="42"/>
      <c r="Z45" s="24">
        <v>1</v>
      </c>
      <c r="AA45" s="46">
        <f t="shared" si="4"/>
        <v>4.01</v>
      </c>
    </row>
    <row r="46" ht="21.35" hidden="1" customHeight="1" spans="1:28">
      <c r="A46" s="66">
        <v>39</v>
      </c>
      <c r="B46" s="93" t="s">
        <v>170</v>
      </c>
      <c r="C46" s="66" t="s">
        <v>29</v>
      </c>
      <c r="D46" s="66" t="s">
        <v>46</v>
      </c>
      <c r="E46" s="24">
        <v>40000</v>
      </c>
      <c r="F46" s="26">
        <v>4062.192</v>
      </c>
      <c r="G46" s="26">
        <v>1000.976</v>
      </c>
      <c r="H46" s="26">
        <v>3061.216</v>
      </c>
      <c r="I46" s="26">
        <v>1018</v>
      </c>
      <c r="J46" s="26">
        <v>1028.384</v>
      </c>
      <c r="K46" s="42">
        <v>1004.016</v>
      </c>
      <c r="L46" s="42">
        <v>1024.736</v>
      </c>
      <c r="M46" s="26">
        <v>8086.8992</v>
      </c>
      <c r="N46" s="43">
        <f t="shared" si="0"/>
        <v>707.901408225572</v>
      </c>
      <c r="O46" s="26">
        <v>1831.28</v>
      </c>
      <c r="P46" s="42">
        <f t="shared" si="1"/>
        <v>78.0735600709463</v>
      </c>
      <c r="Q46" s="42">
        <v>1856.8</v>
      </c>
      <c r="R46" s="42">
        <f t="shared" si="2"/>
        <v>84.9372918359867</v>
      </c>
      <c r="S46" s="42">
        <v>2066.24</v>
      </c>
      <c r="T46" s="42">
        <f t="shared" si="3"/>
        <v>101.636323892202</v>
      </c>
      <c r="U46" s="42"/>
      <c r="V46" s="42"/>
      <c r="W46" s="42"/>
      <c r="X46" s="42"/>
      <c r="Y46" s="42"/>
      <c r="Z46" s="24">
        <v>1</v>
      </c>
      <c r="AA46" s="46">
        <f t="shared" si="4"/>
        <v>18.568</v>
      </c>
      <c r="AB46" s="5" t="s">
        <v>186</v>
      </c>
    </row>
    <row r="47" ht="21.35" hidden="1" customHeight="1" spans="1:27">
      <c r="A47" s="66">
        <v>40</v>
      </c>
      <c r="B47" s="93" t="s">
        <v>187</v>
      </c>
      <c r="C47" s="66" t="s">
        <v>29</v>
      </c>
      <c r="D47" s="66" t="s">
        <v>27</v>
      </c>
      <c r="E47" s="24">
        <v>31500</v>
      </c>
      <c r="F47" s="26">
        <v>12884.796</v>
      </c>
      <c r="G47" s="26">
        <v>9328.716</v>
      </c>
      <c r="H47" s="26">
        <v>3556.08</v>
      </c>
      <c r="I47" s="26">
        <v>1185</v>
      </c>
      <c r="J47" s="26">
        <v>1172.49</v>
      </c>
      <c r="K47" s="75">
        <v>1251</v>
      </c>
      <c r="L47" s="75">
        <v>1132.26</v>
      </c>
      <c r="M47" s="26">
        <v>9260.79</v>
      </c>
      <c r="N47" s="43">
        <f t="shared" si="0"/>
        <v>-0.728138792090996</v>
      </c>
      <c r="O47" s="26">
        <v>1107.15</v>
      </c>
      <c r="P47" s="42">
        <f t="shared" si="1"/>
        <v>-5.57275541795665</v>
      </c>
      <c r="Q47" s="42">
        <v>1315</v>
      </c>
      <c r="R47" s="42">
        <f t="shared" si="2"/>
        <v>5.11590727418066</v>
      </c>
      <c r="S47" s="42">
        <v>1250.07</v>
      </c>
      <c r="T47" s="42">
        <f t="shared" si="3"/>
        <v>10.4048540087966</v>
      </c>
      <c r="U47" s="42"/>
      <c r="V47" s="42"/>
      <c r="W47" s="42"/>
      <c r="X47" s="42"/>
      <c r="Y47" s="42"/>
      <c r="Z47" s="24">
        <v>1</v>
      </c>
      <c r="AA47" s="46">
        <f t="shared" si="4"/>
        <v>13.15</v>
      </c>
    </row>
    <row r="48" ht="21.35" hidden="1" customHeight="1" spans="1:27">
      <c r="A48" s="66">
        <v>41</v>
      </c>
      <c r="B48" s="93" t="s">
        <v>188</v>
      </c>
      <c r="C48" s="66" t="s">
        <v>29</v>
      </c>
      <c r="D48" s="66" t="s">
        <v>27</v>
      </c>
      <c r="E48" s="24">
        <v>12500</v>
      </c>
      <c r="F48" s="26">
        <v>5810.49</v>
      </c>
      <c r="G48" s="26">
        <v>3904.6</v>
      </c>
      <c r="H48" s="26">
        <v>1905.89</v>
      </c>
      <c r="I48" s="26">
        <v>634</v>
      </c>
      <c r="J48" s="26">
        <v>533.33</v>
      </c>
      <c r="K48" s="75">
        <v>608</v>
      </c>
      <c r="L48" s="75">
        <v>762</v>
      </c>
      <c r="M48" s="26">
        <v>3742.97</v>
      </c>
      <c r="N48" s="43">
        <f t="shared" si="0"/>
        <v>-4.13947651487989</v>
      </c>
      <c r="O48" s="26">
        <v>523.6</v>
      </c>
      <c r="P48" s="42">
        <f t="shared" si="1"/>
        <v>-1.82438640241502</v>
      </c>
      <c r="Q48" s="42">
        <v>746</v>
      </c>
      <c r="R48" s="42">
        <f t="shared" si="2"/>
        <v>22.6973684210526</v>
      </c>
      <c r="S48" s="42">
        <v>753</v>
      </c>
      <c r="T48" s="42">
        <f t="shared" si="3"/>
        <v>-1.18110236220472</v>
      </c>
      <c r="U48" s="42"/>
      <c r="V48" s="42"/>
      <c r="W48" s="42"/>
      <c r="X48" s="42"/>
      <c r="Y48" s="42"/>
      <c r="Z48" s="24">
        <v>1</v>
      </c>
      <c r="AA48" s="46">
        <f t="shared" si="4"/>
        <v>7.46</v>
      </c>
    </row>
    <row r="49" ht="21.35" hidden="1" customHeight="1" spans="1:27">
      <c r="A49" s="66">
        <v>42</v>
      </c>
      <c r="B49" s="94" t="s">
        <v>68</v>
      </c>
      <c r="C49" s="66" t="s">
        <v>29</v>
      </c>
      <c r="D49" s="66" t="s">
        <v>27</v>
      </c>
      <c r="E49" s="24">
        <v>30000</v>
      </c>
      <c r="F49" s="26">
        <v>17322.624</v>
      </c>
      <c r="G49" s="26">
        <v>12235.212</v>
      </c>
      <c r="H49" s="26">
        <v>5087.412</v>
      </c>
      <c r="I49" s="26">
        <v>1695.804</v>
      </c>
      <c r="J49" s="26">
        <v>1618.716</v>
      </c>
      <c r="K49" s="42">
        <v>1766</v>
      </c>
      <c r="L49" s="42">
        <v>1702.8</v>
      </c>
      <c r="M49" s="26">
        <v>10949.928</v>
      </c>
      <c r="N49" s="43">
        <f t="shared" si="0"/>
        <v>-10.504795503339</v>
      </c>
      <c r="O49" s="26">
        <v>1403.292</v>
      </c>
      <c r="P49" s="42">
        <f t="shared" si="1"/>
        <v>-13.3083258582729</v>
      </c>
      <c r="Q49" s="42">
        <v>1618</v>
      </c>
      <c r="R49" s="42">
        <f t="shared" si="2"/>
        <v>-8.38052095130238</v>
      </c>
      <c r="S49" s="42">
        <v>1498.86</v>
      </c>
      <c r="T49" s="42">
        <f t="shared" si="3"/>
        <v>-11.9767441860465</v>
      </c>
      <c r="U49" s="42"/>
      <c r="V49" s="42"/>
      <c r="W49" s="42"/>
      <c r="X49" s="42"/>
      <c r="Y49" s="42"/>
      <c r="Z49" s="24">
        <v>1</v>
      </c>
      <c r="AA49" s="46">
        <f t="shared" si="4"/>
        <v>16.18</v>
      </c>
    </row>
    <row r="50" ht="21.35" hidden="1" customHeight="1" spans="1:27">
      <c r="A50" s="66">
        <v>43</v>
      </c>
      <c r="B50" s="94" t="s">
        <v>69</v>
      </c>
      <c r="C50" s="66" t="s">
        <v>29</v>
      </c>
      <c r="D50" s="66" t="s">
        <v>27</v>
      </c>
      <c r="E50" s="24">
        <v>31500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42">
        <v>0</v>
      </c>
      <c r="L50" s="42">
        <v>0</v>
      </c>
      <c r="M50" s="26">
        <v>711.744</v>
      </c>
      <c r="N50" s="43" t="e">
        <f t="shared" si="0"/>
        <v>#DIV/0!</v>
      </c>
      <c r="O50" s="26">
        <v>726.792</v>
      </c>
      <c r="P50" s="42" t="e">
        <f t="shared" si="1"/>
        <v>#DIV/0!</v>
      </c>
      <c r="Q50" s="42">
        <v>957</v>
      </c>
      <c r="R50" s="42" t="s">
        <v>70</v>
      </c>
      <c r="S50" s="42">
        <v>1142</v>
      </c>
      <c r="T50" s="42" t="e">
        <f t="shared" si="3"/>
        <v>#DIV/0!</v>
      </c>
      <c r="U50" s="42"/>
      <c r="V50" s="42"/>
      <c r="W50" s="42"/>
      <c r="X50" s="42"/>
      <c r="Y50" s="42"/>
      <c r="Z50" s="24">
        <v>1</v>
      </c>
      <c r="AA50" s="46">
        <f t="shared" si="4"/>
        <v>9.57</v>
      </c>
    </row>
    <row r="51" ht="21.35" hidden="1" customHeight="1" spans="1:27">
      <c r="A51" s="66">
        <v>44</v>
      </c>
      <c r="B51" s="94" t="s">
        <v>189</v>
      </c>
      <c r="C51" s="66" t="s">
        <v>36</v>
      </c>
      <c r="D51" s="66" t="s">
        <v>27</v>
      </c>
      <c r="E51" s="24">
        <v>16000</v>
      </c>
      <c r="F51" s="26">
        <v>6262</v>
      </c>
      <c r="G51" s="26">
        <v>4664</v>
      </c>
      <c r="H51" s="26">
        <f t="shared" ref="H51:H54" si="8">F51-G51</f>
        <v>1598</v>
      </c>
      <c r="I51" s="26">
        <v>532.5602</v>
      </c>
      <c r="J51" s="26">
        <v>358</v>
      </c>
      <c r="K51" s="42">
        <v>636.2352</v>
      </c>
      <c r="L51" s="42">
        <v>603.1802</v>
      </c>
      <c r="M51" s="26">
        <v>3872.9763</v>
      </c>
      <c r="N51" s="43">
        <f t="shared" si="0"/>
        <v>-16.960199399657</v>
      </c>
      <c r="O51" s="26">
        <v>549</v>
      </c>
      <c r="P51" s="42">
        <f t="shared" si="1"/>
        <v>53.3519553072626</v>
      </c>
      <c r="Q51" s="42">
        <v>588.3015</v>
      </c>
      <c r="R51" s="42">
        <f t="shared" ref="R51:R53" si="9">(Q51-K51)/K51*100</f>
        <v>-7.53395913963892</v>
      </c>
      <c r="S51" s="42">
        <v>614.8158</v>
      </c>
      <c r="T51" s="42">
        <f t="shared" si="3"/>
        <v>1.92904210051987</v>
      </c>
      <c r="U51" s="42"/>
      <c r="V51" s="42"/>
      <c r="W51" s="42"/>
      <c r="X51" s="42"/>
      <c r="Y51" s="42"/>
      <c r="Z51" s="24">
        <v>1</v>
      </c>
      <c r="AA51" s="46">
        <f t="shared" si="4"/>
        <v>5.883015</v>
      </c>
    </row>
    <row r="52" ht="21.35" hidden="1" customHeight="1" spans="1:27">
      <c r="A52" s="66">
        <v>45</v>
      </c>
      <c r="B52" s="94" t="s">
        <v>71</v>
      </c>
      <c r="C52" s="66" t="s">
        <v>36</v>
      </c>
      <c r="D52" s="66" t="s">
        <v>27</v>
      </c>
      <c r="E52" s="24">
        <v>12500</v>
      </c>
      <c r="F52" s="26">
        <v>10644.43</v>
      </c>
      <c r="G52" s="26">
        <v>7675.26</v>
      </c>
      <c r="H52" s="26">
        <f t="shared" si="8"/>
        <v>2969.17</v>
      </c>
      <c r="I52" s="26">
        <v>989.73</v>
      </c>
      <c r="J52" s="26">
        <v>1016</v>
      </c>
      <c r="K52" s="42">
        <v>957.26</v>
      </c>
      <c r="L52" s="42">
        <v>994.93</v>
      </c>
      <c r="M52" s="26">
        <v>6033.65</v>
      </c>
      <c r="N52" s="43">
        <f t="shared" si="0"/>
        <v>-21.3883308187605</v>
      </c>
      <c r="O52" s="26">
        <v>747</v>
      </c>
      <c r="P52" s="42">
        <f t="shared" si="1"/>
        <v>-26.4763779527559</v>
      </c>
      <c r="Q52" s="42">
        <v>782</v>
      </c>
      <c r="R52" s="42">
        <f t="shared" si="9"/>
        <v>-18.3085055261893</v>
      </c>
      <c r="S52" s="42">
        <v>965.75</v>
      </c>
      <c r="T52" s="42">
        <f t="shared" si="3"/>
        <v>-2.93286964912104</v>
      </c>
      <c r="U52" s="42"/>
      <c r="V52" s="42"/>
      <c r="W52" s="42"/>
      <c r="X52" s="42"/>
      <c r="Y52" s="42"/>
      <c r="Z52" s="24">
        <v>1</v>
      </c>
      <c r="AA52" s="46">
        <f t="shared" si="4"/>
        <v>7.82</v>
      </c>
    </row>
    <row r="53" ht="21.35" hidden="1" customHeight="1" spans="1:27">
      <c r="A53" s="66">
        <v>46</v>
      </c>
      <c r="B53" s="94" t="s">
        <v>72</v>
      </c>
      <c r="C53" s="66" t="s">
        <v>33</v>
      </c>
      <c r="D53" s="66" t="s">
        <v>27</v>
      </c>
      <c r="E53" s="24">
        <v>22550</v>
      </c>
      <c r="F53" s="26">
        <v>7641</v>
      </c>
      <c r="G53" s="26">
        <v>5541</v>
      </c>
      <c r="H53" s="26">
        <f t="shared" si="8"/>
        <v>2100</v>
      </c>
      <c r="I53" s="26">
        <v>700</v>
      </c>
      <c r="J53" s="26">
        <v>665</v>
      </c>
      <c r="K53" s="42">
        <v>633</v>
      </c>
      <c r="L53" s="97">
        <v>801.57</v>
      </c>
      <c r="M53" s="26">
        <v>5397.798</v>
      </c>
      <c r="N53" s="43">
        <f t="shared" si="0"/>
        <v>-2.58440714672442</v>
      </c>
      <c r="O53" s="26">
        <v>715</v>
      </c>
      <c r="P53" s="42">
        <f t="shared" si="1"/>
        <v>7.5187969924812</v>
      </c>
      <c r="Q53" s="42">
        <v>513</v>
      </c>
      <c r="R53" s="42">
        <f t="shared" si="9"/>
        <v>-18.957345971564</v>
      </c>
      <c r="S53" s="97">
        <v>662.88</v>
      </c>
      <c r="T53" s="42">
        <f t="shared" si="3"/>
        <v>-17.3022942475392</v>
      </c>
      <c r="U53" s="42"/>
      <c r="V53" s="42"/>
      <c r="W53" s="42"/>
      <c r="X53" s="42"/>
      <c r="Y53" s="42"/>
      <c r="Z53" s="24">
        <v>1</v>
      </c>
      <c r="AA53" s="46">
        <f t="shared" si="4"/>
        <v>5.13</v>
      </c>
    </row>
    <row r="54" ht="21.35" hidden="1" customHeight="1" spans="1:27">
      <c r="A54" s="66">
        <v>47</v>
      </c>
      <c r="B54" s="94" t="s">
        <v>73</v>
      </c>
      <c r="C54" s="66" t="s">
        <v>44</v>
      </c>
      <c r="D54" s="66" t="s">
        <v>48</v>
      </c>
      <c r="E54" s="24">
        <v>2500</v>
      </c>
      <c r="F54" s="26">
        <v>964</v>
      </c>
      <c r="G54" s="26">
        <v>964</v>
      </c>
      <c r="H54" s="26">
        <f t="shared" si="8"/>
        <v>0</v>
      </c>
      <c r="I54" s="26">
        <v>0</v>
      </c>
      <c r="J54" s="26">
        <v>0</v>
      </c>
      <c r="K54" s="75">
        <v>0</v>
      </c>
      <c r="L54" s="75">
        <v>0</v>
      </c>
      <c r="M54" s="26">
        <v>779.758</v>
      </c>
      <c r="N54" s="43">
        <f t="shared" si="0"/>
        <v>-19.1122406639004</v>
      </c>
      <c r="O54" s="26">
        <v>115</v>
      </c>
      <c r="P54" s="42" t="e">
        <f t="shared" si="1"/>
        <v>#DIV/0!</v>
      </c>
      <c r="Q54" s="75">
        <v>115.598</v>
      </c>
      <c r="R54" s="42" t="s">
        <v>70</v>
      </c>
      <c r="S54" s="42">
        <v>122</v>
      </c>
      <c r="T54" s="42" t="e">
        <f t="shared" si="3"/>
        <v>#DIV/0!</v>
      </c>
      <c r="U54" s="42"/>
      <c r="V54" s="42"/>
      <c r="W54" s="42"/>
      <c r="X54" s="42"/>
      <c r="Y54" s="42"/>
      <c r="Z54" s="24">
        <v>1</v>
      </c>
      <c r="AA54" s="46">
        <f t="shared" si="4"/>
        <v>1.15598</v>
      </c>
    </row>
    <row r="55" ht="21.35" hidden="1" customHeight="1" spans="1:27">
      <c r="A55" s="66">
        <v>48</v>
      </c>
      <c r="B55" s="94" t="s">
        <v>74</v>
      </c>
      <c r="C55" s="66" t="s">
        <v>29</v>
      </c>
      <c r="D55" s="66" t="s">
        <v>27</v>
      </c>
      <c r="E55" s="24">
        <v>16000</v>
      </c>
      <c r="F55" s="26">
        <v>7068.222</v>
      </c>
      <c r="G55" s="26">
        <v>5402.292</v>
      </c>
      <c r="H55" s="26">
        <v>1665.93</v>
      </c>
      <c r="I55" s="26">
        <v>550.31</v>
      </c>
      <c r="J55" s="26">
        <v>678.636</v>
      </c>
      <c r="K55" s="75">
        <v>369</v>
      </c>
      <c r="L55" s="75">
        <v>608</v>
      </c>
      <c r="M55" s="26">
        <v>4088.028</v>
      </c>
      <c r="N55" s="43">
        <f t="shared" si="0"/>
        <v>-24.327896381758</v>
      </c>
      <c r="O55" s="26">
        <v>463.428</v>
      </c>
      <c r="P55" s="42">
        <f t="shared" si="1"/>
        <v>-31.7118455254363</v>
      </c>
      <c r="Q55" s="42">
        <v>518.57</v>
      </c>
      <c r="R55" s="42">
        <f t="shared" ref="R55:R59" si="10">(Q55-K55)/K55*100</f>
        <v>40.5338753387534</v>
      </c>
      <c r="S55" s="42">
        <v>610</v>
      </c>
      <c r="T55" s="42">
        <f t="shared" si="3"/>
        <v>0.328947368421053</v>
      </c>
      <c r="U55" s="42"/>
      <c r="V55" s="42"/>
      <c r="W55" s="42"/>
      <c r="X55" s="42"/>
      <c r="Y55" s="42"/>
      <c r="Z55" s="24">
        <v>1</v>
      </c>
      <c r="AA55" s="46">
        <f t="shared" si="4"/>
        <v>5.1857</v>
      </c>
    </row>
    <row r="56" ht="21.35" hidden="1" customHeight="1" spans="1:27">
      <c r="A56" s="66">
        <v>49</v>
      </c>
      <c r="B56" s="94" t="s">
        <v>75</v>
      </c>
      <c r="C56" s="66" t="s">
        <v>54</v>
      </c>
      <c r="D56" s="66" t="s">
        <v>27</v>
      </c>
      <c r="E56" s="24">
        <v>16800</v>
      </c>
      <c r="F56" s="26">
        <v>4372.795</v>
      </c>
      <c r="G56" s="25">
        <v>3180.555</v>
      </c>
      <c r="H56" s="26">
        <f t="shared" ref="H56:H58" si="11">F56-G56</f>
        <v>1192.24</v>
      </c>
      <c r="I56" s="26">
        <v>397.41</v>
      </c>
      <c r="J56" s="26">
        <v>438.305</v>
      </c>
      <c r="K56" s="42">
        <v>451.745</v>
      </c>
      <c r="L56" s="42">
        <v>302.19</v>
      </c>
      <c r="M56" s="26">
        <v>2936.08</v>
      </c>
      <c r="N56" s="43">
        <f t="shared" si="0"/>
        <v>-7.6865515609697</v>
      </c>
      <c r="O56" s="26">
        <v>290.5</v>
      </c>
      <c r="P56" s="42">
        <f t="shared" si="1"/>
        <v>-33.7219516090394</v>
      </c>
      <c r="Q56" s="42">
        <v>351</v>
      </c>
      <c r="R56" s="42">
        <f t="shared" si="10"/>
        <v>-22.301298298819</v>
      </c>
      <c r="S56" s="42">
        <v>469.88</v>
      </c>
      <c r="T56" s="42">
        <f t="shared" si="3"/>
        <v>55.4915781461994</v>
      </c>
      <c r="U56" s="42"/>
      <c r="V56" s="42"/>
      <c r="W56" s="42"/>
      <c r="X56" s="42"/>
      <c r="Y56" s="42"/>
      <c r="Z56" s="24">
        <v>1</v>
      </c>
      <c r="AA56" s="46">
        <f t="shared" si="4"/>
        <v>3.51</v>
      </c>
    </row>
    <row r="57" ht="21.35" hidden="1" customHeight="1" spans="1:27">
      <c r="A57" s="66">
        <v>50</v>
      </c>
      <c r="B57" s="94" t="s">
        <v>76</v>
      </c>
      <c r="C57" s="66" t="s">
        <v>54</v>
      </c>
      <c r="D57" s="66" t="s">
        <v>27</v>
      </c>
      <c r="E57" s="24">
        <v>36000</v>
      </c>
      <c r="F57" s="26">
        <v>6326</v>
      </c>
      <c r="G57" s="26">
        <v>2425</v>
      </c>
      <c r="H57" s="26">
        <f t="shared" si="11"/>
        <v>3901</v>
      </c>
      <c r="I57" s="26">
        <v>1300.211</v>
      </c>
      <c r="J57" s="26">
        <v>1117</v>
      </c>
      <c r="K57" s="42">
        <v>1321.32</v>
      </c>
      <c r="L57" s="42">
        <v>1462.263</v>
      </c>
      <c r="M57" s="26">
        <v>8867</v>
      </c>
      <c r="N57" s="43">
        <f t="shared" si="0"/>
        <v>265.649484536082</v>
      </c>
      <c r="O57" s="26">
        <v>1031</v>
      </c>
      <c r="P57" s="42">
        <f t="shared" si="1"/>
        <v>-7.69919427036705</v>
      </c>
      <c r="Q57" s="42">
        <v>1361</v>
      </c>
      <c r="R57" s="42">
        <f t="shared" si="10"/>
        <v>3.0030575485121</v>
      </c>
      <c r="S57" s="42">
        <v>1143.35</v>
      </c>
      <c r="T57" s="42">
        <f t="shared" si="3"/>
        <v>-21.8095513597759</v>
      </c>
      <c r="U57" s="42"/>
      <c r="V57" s="42"/>
      <c r="W57" s="42"/>
      <c r="X57" s="42"/>
      <c r="Y57" s="42"/>
      <c r="Z57" s="24">
        <v>1</v>
      </c>
      <c r="AA57" s="46">
        <f t="shared" si="4"/>
        <v>13.61</v>
      </c>
    </row>
    <row r="58" ht="21.35" hidden="1" customHeight="1" spans="1:27">
      <c r="A58" s="66">
        <v>51</v>
      </c>
      <c r="B58" s="93" t="s">
        <v>190</v>
      </c>
      <c r="C58" s="66" t="s">
        <v>33</v>
      </c>
      <c r="D58" s="66" t="s">
        <v>48</v>
      </c>
      <c r="E58" s="24">
        <v>25000</v>
      </c>
      <c r="F58" s="26">
        <v>1309</v>
      </c>
      <c r="G58" s="26">
        <v>378</v>
      </c>
      <c r="H58" s="26">
        <f t="shared" si="11"/>
        <v>931</v>
      </c>
      <c r="I58" s="26">
        <v>310</v>
      </c>
      <c r="J58" s="26">
        <v>151</v>
      </c>
      <c r="K58" s="42">
        <v>267</v>
      </c>
      <c r="L58" s="42">
        <v>513</v>
      </c>
      <c r="M58" s="26">
        <v>3774</v>
      </c>
      <c r="N58" s="43">
        <f t="shared" si="0"/>
        <v>898.412698412698</v>
      </c>
      <c r="O58" s="26">
        <v>481</v>
      </c>
      <c r="P58" s="42">
        <f t="shared" si="1"/>
        <v>218.543046357616</v>
      </c>
      <c r="Q58" s="42">
        <v>532</v>
      </c>
      <c r="R58" s="42">
        <f t="shared" si="10"/>
        <v>99.250936329588</v>
      </c>
      <c r="S58" s="42">
        <v>575</v>
      </c>
      <c r="T58" s="42">
        <f t="shared" si="3"/>
        <v>12.0857699805068</v>
      </c>
      <c r="U58" s="42"/>
      <c r="V58" s="42"/>
      <c r="W58" s="42"/>
      <c r="X58" s="42"/>
      <c r="Y58" s="42"/>
      <c r="Z58" s="24">
        <v>1</v>
      </c>
      <c r="AA58" s="46">
        <f t="shared" si="4"/>
        <v>5.32</v>
      </c>
    </row>
    <row r="59" ht="21.35" hidden="1" customHeight="1" spans="1:27">
      <c r="A59" s="66">
        <v>52</v>
      </c>
      <c r="B59" s="94" t="s">
        <v>77</v>
      </c>
      <c r="C59" s="66" t="s">
        <v>29</v>
      </c>
      <c r="D59" s="66" t="s">
        <v>27</v>
      </c>
      <c r="E59" s="24">
        <v>20000</v>
      </c>
      <c r="F59" s="26">
        <v>6419.028</v>
      </c>
      <c r="G59" s="26">
        <v>4696.758</v>
      </c>
      <c r="H59" s="26">
        <v>1722.27</v>
      </c>
      <c r="I59" s="26">
        <v>617.67</v>
      </c>
      <c r="J59" s="26">
        <v>525.756</v>
      </c>
      <c r="K59" s="42">
        <v>625.812</v>
      </c>
      <c r="L59" s="42">
        <v>571</v>
      </c>
      <c r="M59" s="26">
        <v>4082.628</v>
      </c>
      <c r="N59" s="43">
        <f t="shared" si="0"/>
        <v>-13.0756151370797</v>
      </c>
      <c r="O59" s="26">
        <v>479.16</v>
      </c>
      <c r="P59" s="42">
        <f t="shared" si="1"/>
        <v>-8.86266633191061</v>
      </c>
      <c r="Q59" s="42">
        <v>580.206</v>
      </c>
      <c r="R59" s="42">
        <f t="shared" si="10"/>
        <v>-7.28749209027631</v>
      </c>
      <c r="S59" s="42">
        <v>651</v>
      </c>
      <c r="T59" s="42">
        <f t="shared" si="3"/>
        <v>14.0105078809107</v>
      </c>
      <c r="U59" s="42"/>
      <c r="V59" s="42"/>
      <c r="W59" s="42"/>
      <c r="X59" s="42"/>
      <c r="Y59" s="42"/>
      <c r="Z59" s="24">
        <v>1</v>
      </c>
      <c r="AA59" s="46">
        <f t="shared" si="4"/>
        <v>5.80206</v>
      </c>
    </row>
    <row r="60" ht="21.35" hidden="1" customHeight="1" spans="1:27">
      <c r="A60" s="66">
        <v>53</v>
      </c>
      <c r="B60" s="93" t="s">
        <v>191</v>
      </c>
      <c r="C60" s="66" t="s">
        <v>54</v>
      </c>
      <c r="D60" s="66" t="s">
        <v>27</v>
      </c>
      <c r="E60" s="24">
        <v>66500</v>
      </c>
      <c r="F60" s="26">
        <v>21721</v>
      </c>
      <c r="G60" s="26">
        <v>16089</v>
      </c>
      <c r="H60" s="26">
        <f t="shared" ref="H60:H62" si="12">F60-G60</f>
        <v>5632</v>
      </c>
      <c r="I60" s="26">
        <v>1877</v>
      </c>
      <c r="J60" s="26">
        <v>1822</v>
      </c>
      <c r="K60" s="42">
        <v>0</v>
      </c>
      <c r="L60" s="42">
        <v>1820.72</v>
      </c>
      <c r="M60" s="26">
        <v>14372.6</v>
      </c>
      <c r="N60" s="43">
        <f t="shared" si="0"/>
        <v>-10.668158369072</v>
      </c>
      <c r="O60" s="26">
        <v>1872</v>
      </c>
      <c r="P60" s="42">
        <f t="shared" si="1"/>
        <v>2.74423710208562</v>
      </c>
      <c r="Q60" s="75">
        <v>2136</v>
      </c>
      <c r="R60" s="42" t="s">
        <v>70</v>
      </c>
      <c r="S60" s="77">
        <v>1763.52</v>
      </c>
      <c r="T60" s="42">
        <f t="shared" si="3"/>
        <v>-3.14161430642823</v>
      </c>
      <c r="U60" s="42"/>
      <c r="V60" s="42"/>
      <c r="W60" s="42"/>
      <c r="X60" s="42"/>
      <c r="Y60" s="42"/>
      <c r="Z60" s="24">
        <v>1</v>
      </c>
      <c r="AA60" s="46">
        <f t="shared" si="4"/>
        <v>21.36</v>
      </c>
    </row>
    <row r="61" ht="21.35" hidden="1" customHeight="1" spans="1:27">
      <c r="A61" s="66">
        <v>54</v>
      </c>
      <c r="B61" s="94" t="s">
        <v>78</v>
      </c>
      <c r="C61" s="66" t="s">
        <v>79</v>
      </c>
      <c r="D61" s="66" t="s">
        <v>30</v>
      </c>
      <c r="E61" s="24">
        <v>25000</v>
      </c>
      <c r="F61" s="26">
        <v>9713</v>
      </c>
      <c r="G61" s="26">
        <v>5137</v>
      </c>
      <c r="H61" s="26">
        <f t="shared" si="12"/>
        <v>4576</v>
      </c>
      <c r="I61" s="26">
        <v>1525</v>
      </c>
      <c r="J61" s="26">
        <v>1677</v>
      </c>
      <c r="K61" s="75">
        <v>1272.1</v>
      </c>
      <c r="L61" s="75">
        <v>1626.702</v>
      </c>
      <c r="M61" s="26">
        <v>13212.558</v>
      </c>
      <c r="N61" s="43">
        <f t="shared" si="0"/>
        <v>157.203776523263</v>
      </c>
      <c r="O61" s="26">
        <v>1774</v>
      </c>
      <c r="P61" s="42">
        <f t="shared" si="1"/>
        <v>5.78413834227788</v>
      </c>
      <c r="Q61" s="75">
        <v>580</v>
      </c>
      <c r="R61" s="42" t="s">
        <v>70</v>
      </c>
      <c r="S61" s="42">
        <v>279.89</v>
      </c>
      <c r="T61" s="42">
        <f t="shared" si="3"/>
        <v>-82.7940212774067</v>
      </c>
      <c r="U61" s="42"/>
      <c r="V61" s="42"/>
      <c r="W61" s="42"/>
      <c r="X61" s="42"/>
      <c r="Y61" s="42"/>
      <c r="Z61" s="24">
        <v>1</v>
      </c>
      <c r="AA61" s="46">
        <f t="shared" si="4"/>
        <v>5.8</v>
      </c>
    </row>
    <row r="62" ht="21.35" hidden="1" customHeight="1" spans="1:27">
      <c r="A62" s="66">
        <v>55</v>
      </c>
      <c r="B62" s="94" t="s">
        <v>80</v>
      </c>
      <c r="C62" s="66" t="s">
        <v>79</v>
      </c>
      <c r="D62" s="66" t="s">
        <v>27</v>
      </c>
      <c r="E62" s="24">
        <v>16000</v>
      </c>
      <c r="F62" s="26">
        <v>3971</v>
      </c>
      <c r="G62" s="26">
        <v>3025.41</v>
      </c>
      <c r="H62" s="26">
        <f t="shared" si="12"/>
        <v>945.59</v>
      </c>
      <c r="I62" s="26">
        <v>325.86</v>
      </c>
      <c r="J62" s="26">
        <v>311.08</v>
      </c>
      <c r="K62" s="42">
        <v>358.43</v>
      </c>
      <c r="L62" s="42">
        <v>308.09</v>
      </c>
      <c r="M62" s="26">
        <v>1492</v>
      </c>
      <c r="N62" s="43">
        <f t="shared" si="0"/>
        <v>-50.6843700523235</v>
      </c>
      <c r="O62" s="26">
        <v>150.08</v>
      </c>
      <c r="P62" s="42">
        <f t="shared" si="1"/>
        <v>-51.7551755175517</v>
      </c>
      <c r="Q62" s="42">
        <v>469.45</v>
      </c>
      <c r="R62" s="42">
        <f t="shared" ref="R62:R88" si="13">(Q62-K62)/K62*100</f>
        <v>30.9739698127947</v>
      </c>
      <c r="S62" s="42">
        <v>258.75</v>
      </c>
      <c r="T62" s="42">
        <f t="shared" si="3"/>
        <v>-16.0148008698757</v>
      </c>
      <c r="U62" s="42"/>
      <c r="V62" s="42"/>
      <c r="W62" s="42"/>
      <c r="X62" s="42"/>
      <c r="Y62" s="42"/>
      <c r="Z62" s="24">
        <v>1</v>
      </c>
      <c r="AA62" s="46">
        <f t="shared" si="4"/>
        <v>4.6945</v>
      </c>
    </row>
    <row r="63" ht="21.35" hidden="1" customHeight="1" spans="1:27">
      <c r="A63" s="66">
        <v>56</v>
      </c>
      <c r="B63" s="94" t="s">
        <v>81</v>
      </c>
      <c r="C63" s="66" t="s">
        <v>29</v>
      </c>
      <c r="D63" s="66" t="s">
        <v>27</v>
      </c>
      <c r="E63" s="24">
        <v>18000</v>
      </c>
      <c r="F63" s="26">
        <v>6629.7</v>
      </c>
      <c r="G63" s="26">
        <v>4416.06</v>
      </c>
      <c r="H63" s="26">
        <v>2213.64</v>
      </c>
      <c r="I63" s="26">
        <v>785</v>
      </c>
      <c r="J63" s="26">
        <v>709.5</v>
      </c>
      <c r="K63" s="42">
        <v>739</v>
      </c>
      <c r="L63" s="42">
        <v>765</v>
      </c>
      <c r="M63" s="26">
        <v>5542.02</v>
      </c>
      <c r="N63" s="43">
        <f t="shared" si="0"/>
        <v>25.4969361829323</v>
      </c>
      <c r="O63" s="26">
        <v>668.58</v>
      </c>
      <c r="P63" s="42">
        <f t="shared" si="1"/>
        <v>-5.76744186046511</v>
      </c>
      <c r="Q63" s="42">
        <v>711</v>
      </c>
      <c r="R63" s="42">
        <f t="shared" si="13"/>
        <v>-3.78890392422192</v>
      </c>
      <c r="S63" s="42">
        <v>790</v>
      </c>
      <c r="T63" s="42">
        <f t="shared" si="3"/>
        <v>3.26797385620915</v>
      </c>
      <c r="U63" s="42"/>
      <c r="V63" s="42"/>
      <c r="W63" s="42"/>
      <c r="X63" s="42"/>
      <c r="Y63" s="42"/>
      <c r="Z63" s="24">
        <v>1</v>
      </c>
      <c r="AA63" s="46">
        <f t="shared" si="4"/>
        <v>7.11</v>
      </c>
    </row>
    <row r="64" s="8" customFormat="1" ht="21.35" hidden="1" customHeight="1" spans="1:28">
      <c r="A64" s="66">
        <v>57</v>
      </c>
      <c r="B64" s="94" t="s">
        <v>82</v>
      </c>
      <c r="C64" s="66" t="s">
        <v>54</v>
      </c>
      <c r="D64" s="66" t="s">
        <v>27</v>
      </c>
      <c r="E64" s="24">
        <v>40000</v>
      </c>
      <c r="F64" s="26">
        <v>13332</v>
      </c>
      <c r="G64" s="26">
        <v>9547</v>
      </c>
      <c r="H64" s="26">
        <f t="shared" ref="H64:H85" si="14">F64-G64</f>
        <v>3785</v>
      </c>
      <c r="I64" s="26">
        <v>1199</v>
      </c>
      <c r="J64" s="26">
        <v>1042</v>
      </c>
      <c r="K64" s="42">
        <v>1384.24</v>
      </c>
      <c r="L64" s="42">
        <v>1359.952</v>
      </c>
      <c r="M64" s="26">
        <v>9573</v>
      </c>
      <c r="N64" s="43">
        <f t="shared" si="0"/>
        <v>0.272336859746517</v>
      </c>
      <c r="O64" s="26">
        <v>1187</v>
      </c>
      <c r="P64" s="42">
        <f t="shared" si="1"/>
        <v>13.915547024952</v>
      </c>
      <c r="Q64" s="75">
        <v>1077</v>
      </c>
      <c r="R64" s="42">
        <f t="shared" si="13"/>
        <v>-22.1955730220193</v>
      </c>
      <c r="S64" s="42">
        <v>1117.424</v>
      </c>
      <c r="T64" s="42">
        <f t="shared" si="3"/>
        <v>-17.8335705966093</v>
      </c>
      <c r="U64" s="42"/>
      <c r="V64" s="42"/>
      <c r="W64" s="42"/>
      <c r="X64" s="42"/>
      <c r="Y64" s="42"/>
      <c r="Z64" s="24">
        <v>1</v>
      </c>
      <c r="AA64" s="46">
        <f t="shared" si="4"/>
        <v>10.77</v>
      </c>
      <c r="AB64" s="5"/>
    </row>
    <row r="65" ht="21.35" hidden="1" customHeight="1" spans="1:27">
      <c r="A65" s="66">
        <v>58</v>
      </c>
      <c r="B65" s="93" t="s">
        <v>192</v>
      </c>
      <c r="C65" s="66" t="s">
        <v>51</v>
      </c>
      <c r="D65" s="66" t="s">
        <v>27</v>
      </c>
      <c r="E65" s="24">
        <v>18000</v>
      </c>
      <c r="F65" s="26">
        <v>5630</v>
      </c>
      <c r="G65" s="26">
        <v>4242</v>
      </c>
      <c r="H65" s="26">
        <f t="shared" si="14"/>
        <v>1388</v>
      </c>
      <c r="I65" s="26">
        <v>463</v>
      </c>
      <c r="J65" s="26">
        <v>411</v>
      </c>
      <c r="K65" s="42">
        <v>589</v>
      </c>
      <c r="L65" s="42">
        <v>387</v>
      </c>
      <c r="M65" s="26">
        <v>4116.462</v>
      </c>
      <c r="N65" s="43">
        <f t="shared" si="0"/>
        <v>-2.95940594059405</v>
      </c>
      <c r="O65" s="26">
        <v>423</v>
      </c>
      <c r="P65" s="42">
        <f t="shared" si="1"/>
        <v>2.91970802919708</v>
      </c>
      <c r="Q65" s="42">
        <v>738</v>
      </c>
      <c r="R65" s="42">
        <f t="shared" si="13"/>
        <v>25.2971137521222</v>
      </c>
      <c r="S65" s="42">
        <v>444</v>
      </c>
      <c r="T65" s="42">
        <f t="shared" si="3"/>
        <v>14.7286821705426</v>
      </c>
      <c r="U65" s="42"/>
      <c r="V65" s="42"/>
      <c r="W65" s="42"/>
      <c r="X65" s="42"/>
      <c r="Y65" s="42"/>
      <c r="Z65" s="24"/>
      <c r="AA65" s="46">
        <f t="shared" si="4"/>
        <v>7.38</v>
      </c>
    </row>
    <row r="66" ht="21.35" hidden="1" customHeight="1" spans="1:27">
      <c r="A66" s="66">
        <v>59</v>
      </c>
      <c r="B66" s="93" t="s">
        <v>193</v>
      </c>
      <c r="C66" s="66" t="s">
        <v>51</v>
      </c>
      <c r="D66" s="66" t="s">
        <v>46</v>
      </c>
      <c r="E66" s="24">
        <v>110000</v>
      </c>
      <c r="F66" s="26">
        <v>39949.573</v>
      </c>
      <c r="G66" s="26">
        <v>30282.978</v>
      </c>
      <c r="H66" s="26">
        <f t="shared" si="14"/>
        <v>9666.595</v>
      </c>
      <c r="I66" s="26">
        <v>3222.1983</v>
      </c>
      <c r="J66" s="26">
        <v>3566.535</v>
      </c>
      <c r="K66" s="42">
        <v>3553.785</v>
      </c>
      <c r="L66" s="42">
        <v>2546.275</v>
      </c>
      <c r="M66" s="26">
        <v>28523</v>
      </c>
      <c r="N66" s="43">
        <f t="shared" si="0"/>
        <v>-5.81177320143349</v>
      </c>
      <c r="O66" s="26">
        <v>3865.083</v>
      </c>
      <c r="P66" s="42">
        <f t="shared" si="1"/>
        <v>8.37081368891656</v>
      </c>
      <c r="Q66" s="42">
        <v>4070</v>
      </c>
      <c r="R66" s="42">
        <f t="shared" si="13"/>
        <v>14.5257802596387</v>
      </c>
      <c r="S66" s="42">
        <v>3734.372</v>
      </c>
      <c r="T66" s="42">
        <f t="shared" si="3"/>
        <v>46.6601997034884</v>
      </c>
      <c r="U66" s="42"/>
      <c r="V66" s="42"/>
      <c r="W66" s="42"/>
      <c r="X66" s="42"/>
      <c r="Y66" s="42"/>
      <c r="Z66" s="24">
        <v>1</v>
      </c>
      <c r="AA66" s="46">
        <f t="shared" si="4"/>
        <v>40.7</v>
      </c>
    </row>
    <row r="67" ht="21.35" hidden="1" customHeight="1" spans="1:27">
      <c r="A67" s="66">
        <v>60</v>
      </c>
      <c r="B67" s="93" t="s">
        <v>194</v>
      </c>
      <c r="C67" s="66" t="s">
        <v>51</v>
      </c>
      <c r="D67" s="66" t="s">
        <v>46</v>
      </c>
      <c r="E67" s="24">
        <v>263000</v>
      </c>
      <c r="F67" s="26">
        <v>31035</v>
      </c>
      <c r="G67" s="26">
        <v>22173</v>
      </c>
      <c r="H67" s="26">
        <f t="shared" si="14"/>
        <v>8862</v>
      </c>
      <c r="I67" s="26">
        <v>2954</v>
      </c>
      <c r="J67" s="26">
        <v>3085</v>
      </c>
      <c r="K67" s="42">
        <v>2553</v>
      </c>
      <c r="L67" s="42">
        <v>3224.122</v>
      </c>
      <c r="M67" s="26">
        <v>25077.712</v>
      </c>
      <c r="N67" s="43">
        <f t="shared" si="0"/>
        <v>13.1002209894917</v>
      </c>
      <c r="O67" s="26">
        <v>3543</v>
      </c>
      <c r="P67" s="42">
        <f t="shared" si="1"/>
        <v>14.8460291734198</v>
      </c>
      <c r="Q67" s="42">
        <v>3457</v>
      </c>
      <c r="R67" s="42">
        <f t="shared" si="13"/>
        <v>35.4093223658441</v>
      </c>
      <c r="S67" s="42">
        <v>3425.422</v>
      </c>
      <c r="T67" s="42">
        <f t="shared" si="3"/>
        <v>6.24356026229777</v>
      </c>
      <c r="U67" s="42"/>
      <c r="V67" s="42"/>
      <c r="W67" s="42"/>
      <c r="X67" s="42"/>
      <c r="Y67" s="42"/>
      <c r="Z67" s="24">
        <v>1</v>
      </c>
      <c r="AA67" s="46">
        <f t="shared" si="4"/>
        <v>34.57</v>
      </c>
    </row>
    <row r="68" ht="21.35" hidden="1" customHeight="1" spans="1:27">
      <c r="A68" s="66">
        <v>61</v>
      </c>
      <c r="B68" s="94" t="s">
        <v>83</v>
      </c>
      <c r="C68" s="66" t="s">
        <v>51</v>
      </c>
      <c r="D68" s="66" t="s">
        <v>48</v>
      </c>
      <c r="E68" s="24">
        <v>189000</v>
      </c>
      <c r="F68" s="26">
        <v>70161</v>
      </c>
      <c r="G68" s="26">
        <v>58611</v>
      </c>
      <c r="H68" s="26">
        <f t="shared" si="14"/>
        <v>11550</v>
      </c>
      <c r="I68" s="26">
        <v>3850</v>
      </c>
      <c r="J68" s="26">
        <v>3460</v>
      </c>
      <c r="K68" s="42">
        <v>4060</v>
      </c>
      <c r="L68" s="42">
        <v>4028.464</v>
      </c>
      <c r="M68" s="26">
        <v>30425</v>
      </c>
      <c r="N68" s="43">
        <f t="shared" si="0"/>
        <v>-48.0899489856853</v>
      </c>
      <c r="O68" s="26">
        <v>3218</v>
      </c>
      <c r="P68" s="42">
        <f t="shared" si="1"/>
        <v>-6.99421965317919</v>
      </c>
      <c r="Q68" s="42">
        <v>4087.08</v>
      </c>
      <c r="R68" s="42">
        <f t="shared" si="13"/>
        <v>0.666995073891624</v>
      </c>
      <c r="S68" s="100">
        <v>3780.6514</v>
      </c>
      <c r="T68" s="42">
        <f t="shared" si="3"/>
        <v>-6.15154063682832</v>
      </c>
      <c r="U68" s="42"/>
      <c r="V68" s="42"/>
      <c r="W68" s="42"/>
      <c r="X68" s="42"/>
      <c r="Y68" s="42"/>
      <c r="Z68" s="24">
        <v>1</v>
      </c>
      <c r="AA68" s="46">
        <f t="shared" si="4"/>
        <v>40.8708</v>
      </c>
    </row>
    <row r="69" ht="21.35" hidden="1" customHeight="1" spans="1:27">
      <c r="A69" s="66">
        <v>62</v>
      </c>
      <c r="B69" s="93" t="s">
        <v>195</v>
      </c>
      <c r="C69" s="66" t="s">
        <v>51</v>
      </c>
      <c r="D69" s="66" t="s">
        <v>48</v>
      </c>
      <c r="E69" s="24">
        <v>119500</v>
      </c>
      <c r="F69" s="26">
        <v>32308.188</v>
      </c>
      <c r="G69" s="26">
        <v>25739.0584</v>
      </c>
      <c r="H69" s="26">
        <f t="shared" si="14"/>
        <v>6569.1296</v>
      </c>
      <c r="I69" s="26">
        <v>2189</v>
      </c>
      <c r="J69" s="26">
        <v>2488</v>
      </c>
      <c r="K69" s="42">
        <v>2558.8288</v>
      </c>
      <c r="L69" s="42">
        <v>1522.2064</v>
      </c>
      <c r="M69" s="26">
        <v>27130</v>
      </c>
      <c r="N69" s="43">
        <f t="shared" si="0"/>
        <v>5.40401120500973</v>
      </c>
      <c r="O69" s="26">
        <v>3275</v>
      </c>
      <c r="P69" s="42">
        <f t="shared" si="1"/>
        <v>31.6318327974276</v>
      </c>
      <c r="Q69" s="42">
        <v>2693</v>
      </c>
      <c r="R69" s="42">
        <f t="shared" si="13"/>
        <v>5.243461383583</v>
      </c>
      <c r="S69" s="42">
        <v>3926.8416</v>
      </c>
      <c r="T69" s="42">
        <f t="shared" si="3"/>
        <v>157.970377735897</v>
      </c>
      <c r="U69" s="42"/>
      <c r="V69" s="42"/>
      <c r="W69" s="42"/>
      <c r="X69" s="42"/>
      <c r="Y69" s="42"/>
      <c r="Z69" s="24">
        <v>1</v>
      </c>
      <c r="AA69" s="46">
        <f t="shared" si="4"/>
        <v>26.93</v>
      </c>
    </row>
    <row r="70" ht="21.35" hidden="1" customHeight="1" spans="1:27">
      <c r="A70" s="66">
        <v>63</v>
      </c>
      <c r="B70" s="94" t="s">
        <v>84</v>
      </c>
      <c r="C70" s="66" t="s">
        <v>51</v>
      </c>
      <c r="D70" s="66" t="s">
        <v>48</v>
      </c>
      <c r="E70" s="24">
        <v>40000</v>
      </c>
      <c r="F70" s="26">
        <v>19241</v>
      </c>
      <c r="G70" s="26">
        <v>14233</v>
      </c>
      <c r="H70" s="26">
        <f t="shared" si="14"/>
        <v>5008</v>
      </c>
      <c r="I70" s="26">
        <v>1669</v>
      </c>
      <c r="J70" s="26">
        <v>1783</v>
      </c>
      <c r="K70" s="42">
        <v>1766</v>
      </c>
      <c r="L70" s="42">
        <v>1459</v>
      </c>
      <c r="M70" s="26">
        <v>17259.704</v>
      </c>
      <c r="N70" s="43">
        <f t="shared" si="0"/>
        <v>21.2653973160964</v>
      </c>
      <c r="O70" s="26">
        <v>768</v>
      </c>
      <c r="P70" s="42">
        <f t="shared" si="1"/>
        <v>-56.926528323051</v>
      </c>
      <c r="Q70" s="42">
        <v>309</v>
      </c>
      <c r="R70" s="42">
        <f t="shared" si="13"/>
        <v>-82.5028312570781</v>
      </c>
      <c r="S70" s="42">
        <v>1553</v>
      </c>
      <c r="T70" s="42">
        <f t="shared" si="3"/>
        <v>6.44276901987663</v>
      </c>
      <c r="U70" s="42"/>
      <c r="V70" s="42"/>
      <c r="W70" s="42"/>
      <c r="X70" s="42"/>
      <c r="Y70" s="42"/>
      <c r="Z70" s="24">
        <v>1</v>
      </c>
      <c r="AA70" s="46">
        <f t="shared" si="4"/>
        <v>3.09</v>
      </c>
    </row>
    <row r="71" ht="21.35" hidden="1" customHeight="1" spans="1:27">
      <c r="A71" s="66">
        <v>64</v>
      </c>
      <c r="B71" s="94" t="s">
        <v>85</v>
      </c>
      <c r="C71" s="66" t="s">
        <v>51</v>
      </c>
      <c r="D71" s="66" t="s">
        <v>48</v>
      </c>
      <c r="E71" s="24">
        <v>31500</v>
      </c>
      <c r="F71" s="26">
        <v>5558</v>
      </c>
      <c r="G71" s="26">
        <v>3610</v>
      </c>
      <c r="H71" s="26">
        <f t="shared" si="14"/>
        <v>1948</v>
      </c>
      <c r="I71" s="26">
        <v>640</v>
      </c>
      <c r="J71" s="26">
        <v>711</v>
      </c>
      <c r="K71" s="42">
        <v>627.02</v>
      </c>
      <c r="L71" s="42">
        <v>608.92</v>
      </c>
      <c r="M71" s="26">
        <v>4724.808</v>
      </c>
      <c r="N71" s="43">
        <f t="shared" si="0"/>
        <v>30.881108033241</v>
      </c>
      <c r="O71" s="26">
        <v>619</v>
      </c>
      <c r="P71" s="42">
        <f t="shared" si="1"/>
        <v>-12.9395218002813</v>
      </c>
      <c r="Q71" s="42">
        <v>683.73</v>
      </c>
      <c r="R71" s="42">
        <f t="shared" si="13"/>
        <v>9.0443686006826</v>
      </c>
      <c r="S71" s="42">
        <v>619.02</v>
      </c>
      <c r="T71" s="42">
        <f t="shared" si="3"/>
        <v>1.65867437430205</v>
      </c>
      <c r="U71" s="42"/>
      <c r="V71" s="42"/>
      <c r="W71" s="42"/>
      <c r="X71" s="42"/>
      <c r="Y71" s="42"/>
      <c r="Z71" s="24">
        <v>1</v>
      </c>
      <c r="AA71" s="46">
        <f t="shared" si="4"/>
        <v>6.8373</v>
      </c>
    </row>
    <row r="72" ht="21.35" hidden="1" customHeight="1" spans="1:27">
      <c r="A72" s="66">
        <v>65</v>
      </c>
      <c r="B72" s="93" t="s">
        <v>196</v>
      </c>
      <c r="C72" s="66" t="s">
        <v>33</v>
      </c>
      <c r="D72" s="66" t="s">
        <v>48</v>
      </c>
      <c r="E72" s="24">
        <v>31500</v>
      </c>
      <c r="F72" s="26">
        <v>12246</v>
      </c>
      <c r="G72" s="26">
        <v>9172</v>
      </c>
      <c r="H72" s="26">
        <f t="shared" si="14"/>
        <v>3074</v>
      </c>
      <c r="I72" s="26">
        <v>1024</v>
      </c>
      <c r="J72" s="26">
        <v>1079</v>
      </c>
      <c r="K72" s="42">
        <v>1085.172</v>
      </c>
      <c r="L72" s="42">
        <v>1109.856</v>
      </c>
      <c r="M72" s="26">
        <v>9793.608</v>
      </c>
      <c r="N72" s="43">
        <f t="shared" ref="N72:N99" si="15">(M72-G72)/G72*100</f>
        <v>6.77723506323594</v>
      </c>
      <c r="O72" s="26">
        <v>1269</v>
      </c>
      <c r="P72" s="42">
        <f t="shared" ref="P72:P99" si="16">(O72-J72)/J72*100</f>
        <v>17.6088971269694</v>
      </c>
      <c r="Q72" s="42">
        <v>1258</v>
      </c>
      <c r="R72" s="42">
        <f t="shared" si="13"/>
        <v>15.9263232003774</v>
      </c>
      <c r="S72" s="42">
        <v>1244.364</v>
      </c>
      <c r="T72" s="42">
        <f t="shared" ref="T72:T135" si="17">(S72-L72)/L72*100</f>
        <v>12.1194100856327</v>
      </c>
      <c r="U72" s="42"/>
      <c r="V72" s="42"/>
      <c r="W72" s="42"/>
      <c r="X72" s="42"/>
      <c r="Y72" s="42"/>
      <c r="Z72" s="24">
        <v>1</v>
      </c>
      <c r="AA72" s="46">
        <f t="shared" ref="AA72:AA135" si="18">Q72*0.01</f>
        <v>12.58</v>
      </c>
    </row>
    <row r="73" ht="21.35" hidden="1" customHeight="1" spans="1:27">
      <c r="A73" s="66">
        <v>66</v>
      </c>
      <c r="B73" s="94" t="s">
        <v>86</v>
      </c>
      <c r="C73" s="66" t="s">
        <v>33</v>
      </c>
      <c r="D73" s="66" t="s">
        <v>48</v>
      </c>
      <c r="E73" s="24">
        <v>20000</v>
      </c>
      <c r="F73" s="26">
        <v>5455</v>
      </c>
      <c r="G73" s="26">
        <v>3534</v>
      </c>
      <c r="H73" s="26">
        <f t="shared" si="14"/>
        <v>1921</v>
      </c>
      <c r="I73" s="26">
        <v>640</v>
      </c>
      <c r="J73" s="26">
        <v>516.12</v>
      </c>
      <c r="K73" s="42">
        <v>661.32</v>
      </c>
      <c r="L73" s="42">
        <v>743.16</v>
      </c>
      <c r="M73" s="26">
        <v>4715.04</v>
      </c>
      <c r="N73" s="43">
        <f t="shared" si="15"/>
        <v>33.4193548387097</v>
      </c>
      <c r="O73" s="26">
        <v>481.8</v>
      </c>
      <c r="P73" s="42">
        <f t="shared" si="16"/>
        <v>-6.64961636828644</v>
      </c>
      <c r="Q73" s="42">
        <v>378.8</v>
      </c>
      <c r="R73" s="42">
        <f t="shared" si="13"/>
        <v>-42.720619367326</v>
      </c>
      <c r="S73" s="42">
        <v>460.68</v>
      </c>
      <c r="T73" s="42">
        <f t="shared" si="17"/>
        <v>-38.0106571936057</v>
      </c>
      <c r="U73" s="42"/>
      <c r="V73" s="42"/>
      <c r="W73" s="42"/>
      <c r="X73" s="42"/>
      <c r="Y73" s="42"/>
      <c r="Z73" s="24">
        <v>1</v>
      </c>
      <c r="AA73" s="46">
        <f t="shared" si="18"/>
        <v>3.788</v>
      </c>
    </row>
    <row r="74" ht="21.35" hidden="1" customHeight="1" spans="1:27">
      <c r="A74" s="66">
        <v>67</v>
      </c>
      <c r="B74" s="93" t="s">
        <v>197</v>
      </c>
      <c r="C74" s="66" t="s">
        <v>51</v>
      </c>
      <c r="D74" s="66" t="s">
        <v>48</v>
      </c>
      <c r="E74" s="24">
        <v>26310</v>
      </c>
      <c r="F74" s="26">
        <v>9267</v>
      </c>
      <c r="G74" s="26">
        <v>7621</v>
      </c>
      <c r="H74" s="26">
        <f t="shared" si="14"/>
        <v>1646</v>
      </c>
      <c r="I74" s="26">
        <v>549</v>
      </c>
      <c r="J74" s="26">
        <v>26</v>
      </c>
      <c r="K74" s="42">
        <v>408.7</v>
      </c>
      <c r="L74" s="42">
        <v>1570</v>
      </c>
      <c r="M74" s="26">
        <v>12168.0384</v>
      </c>
      <c r="N74" s="43">
        <f t="shared" si="15"/>
        <v>59.6645899488256</v>
      </c>
      <c r="O74" s="26">
        <v>1483</v>
      </c>
      <c r="P74" s="42">
        <f t="shared" si="16"/>
        <v>5603.84615384615</v>
      </c>
      <c r="Q74" s="42">
        <v>1445.72</v>
      </c>
      <c r="R74" s="42">
        <f t="shared" si="13"/>
        <v>253.736236848544</v>
      </c>
      <c r="S74" s="42">
        <v>1383</v>
      </c>
      <c r="T74" s="42">
        <f t="shared" si="17"/>
        <v>-11.9108280254777</v>
      </c>
      <c r="U74" s="42"/>
      <c r="V74" s="42"/>
      <c r="W74" s="42"/>
      <c r="X74" s="42"/>
      <c r="Y74" s="42"/>
      <c r="Z74" s="24">
        <v>1</v>
      </c>
      <c r="AA74" s="46">
        <f t="shared" si="18"/>
        <v>14.4572</v>
      </c>
    </row>
    <row r="75" ht="21.35" hidden="1" customHeight="1" spans="1:27">
      <c r="A75" s="66">
        <v>68</v>
      </c>
      <c r="B75" s="93" t="s">
        <v>198</v>
      </c>
      <c r="C75" s="66" t="s">
        <v>51</v>
      </c>
      <c r="D75" s="66" t="s">
        <v>48</v>
      </c>
      <c r="E75" s="24">
        <v>35000</v>
      </c>
      <c r="F75" s="26">
        <v>9944</v>
      </c>
      <c r="G75" s="26">
        <v>8693</v>
      </c>
      <c r="H75" s="26">
        <f t="shared" si="14"/>
        <v>1251</v>
      </c>
      <c r="I75" s="26">
        <v>417</v>
      </c>
      <c r="J75" s="26">
        <v>2.3</v>
      </c>
      <c r="K75" s="42">
        <v>2.76</v>
      </c>
      <c r="L75" s="42">
        <v>1245</v>
      </c>
      <c r="M75" s="26">
        <v>16564.208</v>
      </c>
      <c r="N75" s="43">
        <f t="shared" si="15"/>
        <v>90.546508685149</v>
      </c>
      <c r="O75" s="26">
        <v>2136</v>
      </c>
      <c r="P75" s="42">
        <f t="shared" si="16"/>
        <v>92769.5652173913</v>
      </c>
      <c r="Q75" s="42">
        <v>2296.3456</v>
      </c>
      <c r="R75" s="42">
        <f t="shared" si="13"/>
        <v>83100.9275362319</v>
      </c>
      <c r="S75" s="42">
        <v>2340</v>
      </c>
      <c r="T75" s="42">
        <f t="shared" si="17"/>
        <v>87.9518072289157</v>
      </c>
      <c r="U75" s="42"/>
      <c r="V75" s="42"/>
      <c r="W75" s="42"/>
      <c r="X75" s="42"/>
      <c r="Y75" s="42"/>
      <c r="Z75" s="24">
        <v>1</v>
      </c>
      <c r="AA75" s="46">
        <f t="shared" si="18"/>
        <v>22.963456</v>
      </c>
    </row>
    <row r="76" ht="21.35" hidden="1" customHeight="1" spans="1:27">
      <c r="A76" s="66">
        <v>69</v>
      </c>
      <c r="B76" s="93" t="s">
        <v>199</v>
      </c>
      <c r="C76" s="66" t="s">
        <v>33</v>
      </c>
      <c r="D76" s="66" t="s">
        <v>48</v>
      </c>
      <c r="E76" s="24">
        <v>96000</v>
      </c>
      <c r="F76" s="26">
        <v>36237</v>
      </c>
      <c r="G76" s="26">
        <v>31624</v>
      </c>
      <c r="H76" s="26">
        <f t="shared" si="14"/>
        <v>4613</v>
      </c>
      <c r="I76" s="26">
        <v>1537.8</v>
      </c>
      <c r="J76" s="26">
        <v>2785</v>
      </c>
      <c r="K76" s="42">
        <v>1232.88</v>
      </c>
      <c r="L76" s="42">
        <v>595.32</v>
      </c>
      <c r="M76" s="26">
        <v>37595.58</v>
      </c>
      <c r="N76" s="43">
        <f t="shared" si="15"/>
        <v>18.8830634960789</v>
      </c>
      <c r="O76" s="26">
        <v>5099</v>
      </c>
      <c r="P76" s="42">
        <f t="shared" si="16"/>
        <v>83.0879712746858</v>
      </c>
      <c r="Q76" s="42">
        <v>4560</v>
      </c>
      <c r="R76" s="42">
        <f t="shared" si="13"/>
        <v>269.865680358186</v>
      </c>
      <c r="S76" s="42">
        <v>4876.74</v>
      </c>
      <c r="T76" s="42">
        <f t="shared" si="17"/>
        <v>719.179600886918</v>
      </c>
      <c r="U76" s="42"/>
      <c r="V76" s="42"/>
      <c r="W76" s="42"/>
      <c r="X76" s="42"/>
      <c r="Y76" s="42"/>
      <c r="Z76" s="24">
        <v>1</v>
      </c>
      <c r="AA76" s="46">
        <f t="shared" si="18"/>
        <v>45.6</v>
      </c>
    </row>
    <row r="77" ht="21.35" hidden="1" customHeight="1" spans="1:27">
      <c r="A77" s="66">
        <v>70</v>
      </c>
      <c r="B77" s="93" t="s">
        <v>200</v>
      </c>
      <c r="C77" s="66" t="s">
        <v>33</v>
      </c>
      <c r="D77" s="66" t="s">
        <v>48</v>
      </c>
      <c r="E77" s="24">
        <v>45000</v>
      </c>
      <c r="F77" s="26">
        <v>3338</v>
      </c>
      <c r="G77" s="26">
        <v>71.3</v>
      </c>
      <c r="H77" s="26">
        <f t="shared" si="14"/>
        <v>3266.7</v>
      </c>
      <c r="I77" s="26">
        <v>809</v>
      </c>
      <c r="J77" s="26">
        <v>289</v>
      </c>
      <c r="K77" s="42">
        <v>1513</v>
      </c>
      <c r="L77" s="77">
        <v>1824.3968</v>
      </c>
      <c r="M77" s="26">
        <v>17680</v>
      </c>
      <c r="N77" s="43">
        <f t="shared" si="15"/>
        <v>24696.633941094</v>
      </c>
      <c r="O77" s="26">
        <v>2789</v>
      </c>
      <c r="P77" s="42">
        <f t="shared" si="16"/>
        <v>865.051903114187</v>
      </c>
      <c r="Q77" s="42">
        <v>2910</v>
      </c>
      <c r="R77" s="42">
        <f t="shared" si="13"/>
        <v>92.3331130204891</v>
      </c>
      <c r="S77" s="77">
        <v>2848.6421</v>
      </c>
      <c r="T77" s="42">
        <f t="shared" si="17"/>
        <v>56.1415860847816</v>
      </c>
      <c r="U77" s="42"/>
      <c r="V77" s="42"/>
      <c r="W77" s="42"/>
      <c r="X77" s="42" t="s">
        <v>177</v>
      </c>
      <c r="Y77" s="42"/>
      <c r="Z77" s="24">
        <v>1</v>
      </c>
      <c r="AA77" s="46">
        <f t="shared" si="18"/>
        <v>29.1</v>
      </c>
    </row>
    <row r="78" ht="21.35" hidden="1" customHeight="1" spans="1:27">
      <c r="A78" s="66">
        <v>71</v>
      </c>
      <c r="B78" s="93" t="s">
        <v>201</v>
      </c>
      <c r="C78" s="66" t="s">
        <v>44</v>
      </c>
      <c r="D78" s="66" t="s">
        <v>27</v>
      </c>
      <c r="E78" s="24">
        <v>63000</v>
      </c>
      <c r="F78" s="26">
        <v>22013.805</v>
      </c>
      <c r="G78" s="26">
        <v>16303.485</v>
      </c>
      <c r="H78" s="26">
        <f t="shared" si="14"/>
        <v>5710.32</v>
      </c>
      <c r="I78" s="26">
        <v>1903.44</v>
      </c>
      <c r="J78" s="26">
        <v>1759.23</v>
      </c>
      <c r="K78" s="75">
        <v>2065.8</v>
      </c>
      <c r="L78" s="75">
        <v>1885.29</v>
      </c>
      <c r="M78" s="26">
        <v>16035.03</v>
      </c>
      <c r="N78" s="43">
        <f t="shared" si="15"/>
        <v>-1.64661113866146</v>
      </c>
      <c r="O78" s="26">
        <v>2285.91</v>
      </c>
      <c r="P78" s="42">
        <f t="shared" si="16"/>
        <v>29.938097917839</v>
      </c>
      <c r="Q78" s="75">
        <v>2035.11</v>
      </c>
      <c r="R78" s="42">
        <f t="shared" si="13"/>
        <v>-1.4856230031949</v>
      </c>
      <c r="S78" s="42">
        <v>2177.01</v>
      </c>
      <c r="T78" s="42">
        <f t="shared" si="17"/>
        <v>15.473481533345</v>
      </c>
      <c r="U78" s="42"/>
      <c r="V78" s="42"/>
      <c r="W78" s="42"/>
      <c r="X78" s="42"/>
      <c r="Y78" s="42"/>
      <c r="Z78" s="24">
        <v>1</v>
      </c>
      <c r="AA78" s="46">
        <f t="shared" si="18"/>
        <v>20.3511</v>
      </c>
    </row>
    <row r="79" ht="21.35" hidden="1" customHeight="1" spans="1:27">
      <c r="A79" s="66">
        <v>72</v>
      </c>
      <c r="B79" s="94" t="s">
        <v>87</v>
      </c>
      <c r="C79" s="66" t="s">
        <v>44</v>
      </c>
      <c r="D79" s="66" t="s">
        <v>27</v>
      </c>
      <c r="E79" s="24">
        <v>16000</v>
      </c>
      <c r="F79" s="26">
        <v>5454.288</v>
      </c>
      <c r="G79" s="26">
        <v>4112.668</v>
      </c>
      <c r="H79" s="26">
        <f t="shared" si="14"/>
        <v>1341.62</v>
      </c>
      <c r="I79" s="26">
        <v>447.206666666667</v>
      </c>
      <c r="J79" s="26">
        <v>435.036</v>
      </c>
      <c r="K79" s="75">
        <v>410.172</v>
      </c>
      <c r="L79" s="75">
        <v>496.412</v>
      </c>
      <c r="M79" s="26">
        <v>3720</v>
      </c>
      <c r="N79" s="43">
        <f t="shared" si="15"/>
        <v>-9.54776801823049</v>
      </c>
      <c r="O79" s="26">
        <v>486.5</v>
      </c>
      <c r="P79" s="42">
        <f t="shared" si="16"/>
        <v>11.8298255776533</v>
      </c>
      <c r="Q79" s="75">
        <v>413.364</v>
      </c>
      <c r="R79" s="42">
        <f t="shared" si="13"/>
        <v>0.778210116731505</v>
      </c>
      <c r="S79" s="42">
        <v>399.616</v>
      </c>
      <c r="T79" s="42">
        <f t="shared" si="17"/>
        <v>-19.4991257262113</v>
      </c>
      <c r="U79" s="42"/>
      <c r="V79" s="42"/>
      <c r="W79" s="42"/>
      <c r="X79" s="42"/>
      <c r="Y79" s="42"/>
      <c r="Z79" s="24">
        <v>1</v>
      </c>
      <c r="AA79" s="46">
        <f t="shared" si="18"/>
        <v>4.13364</v>
      </c>
    </row>
    <row r="80" ht="21.35" hidden="1" customHeight="1" spans="1:27">
      <c r="A80" s="66">
        <v>73</v>
      </c>
      <c r="B80" s="94" t="s">
        <v>88</v>
      </c>
      <c r="C80" s="66" t="s">
        <v>44</v>
      </c>
      <c r="D80" s="66" t="s">
        <v>27</v>
      </c>
      <c r="E80" s="24">
        <v>20000</v>
      </c>
      <c r="F80" s="26">
        <v>5475</v>
      </c>
      <c r="G80" s="26">
        <v>3558</v>
      </c>
      <c r="H80" s="26">
        <f t="shared" si="14"/>
        <v>1917</v>
      </c>
      <c r="I80" s="26">
        <v>639</v>
      </c>
      <c r="J80" s="26">
        <v>470</v>
      </c>
      <c r="K80" s="75">
        <v>756.0023</v>
      </c>
      <c r="L80" s="75">
        <v>691</v>
      </c>
      <c r="M80" s="26">
        <v>3907.1122</v>
      </c>
      <c r="N80" s="43">
        <f t="shared" si="15"/>
        <v>9.81203485103991</v>
      </c>
      <c r="O80" s="26">
        <v>367</v>
      </c>
      <c r="P80" s="42">
        <f t="shared" si="16"/>
        <v>-21.9148936170213</v>
      </c>
      <c r="Q80" s="75">
        <v>553.9615</v>
      </c>
      <c r="R80" s="42">
        <f t="shared" si="13"/>
        <v>-26.7248922390845</v>
      </c>
      <c r="S80" s="42">
        <v>421</v>
      </c>
      <c r="T80" s="42">
        <f t="shared" si="17"/>
        <v>-39.0738060781476</v>
      </c>
      <c r="U80" s="42"/>
      <c r="V80" s="42"/>
      <c r="W80" s="42"/>
      <c r="X80" s="42"/>
      <c r="Y80" s="42"/>
      <c r="Z80" s="24">
        <v>1</v>
      </c>
      <c r="AA80" s="46">
        <f t="shared" si="18"/>
        <v>5.539615</v>
      </c>
    </row>
    <row r="81" ht="21.35" hidden="1" customHeight="1" spans="1:27">
      <c r="A81" s="66">
        <v>74</v>
      </c>
      <c r="B81" s="94" t="s">
        <v>89</v>
      </c>
      <c r="C81" s="66" t="s">
        <v>79</v>
      </c>
      <c r="D81" s="66" t="s">
        <v>27</v>
      </c>
      <c r="E81" s="24">
        <v>31500</v>
      </c>
      <c r="F81" s="26">
        <v>13007</v>
      </c>
      <c r="G81" s="26">
        <v>9357</v>
      </c>
      <c r="H81" s="26">
        <f t="shared" si="14"/>
        <v>3650</v>
      </c>
      <c r="I81" s="26">
        <v>1233</v>
      </c>
      <c r="J81" s="26">
        <v>1161</v>
      </c>
      <c r="K81" s="42">
        <v>1254.88</v>
      </c>
      <c r="L81" s="42">
        <v>1283.04</v>
      </c>
      <c r="M81" s="26">
        <v>9563</v>
      </c>
      <c r="N81" s="43">
        <f t="shared" si="15"/>
        <v>2.20156032916533</v>
      </c>
      <c r="O81" s="26">
        <v>977</v>
      </c>
      <c r="P81" s="42">
        <f t="shared" si="16"/>
        <v>-15.848406546081</v>
      </c>
      <c r="Q81" s="42">
        <v>1296.24</v>
      </c>
      <c r="R81" s="42">
        <f t="shared" si="13"/>
        <v>3.29593267882187</v>
      </c>
      <c r="S81" s="42">
        <v>1341.12</v>
      </c>
      <c r="T81" s="42">
        <f t="shared" si="17"/>
        <v>4.52674897119341</v>
      </c>
      <c r="U81" s="42"/>
      <c r="V81" s="42"/>
      <c r="W81" s="42"/>
      <c r="X81" s="42"/>
      <c r="Y81" s="42"/>
      <c r="Z81" s="24">
        <v>1</v>
      </c>
      <c r="AA81" s="46">
        <f t="shared" si="18"/>
        <v>12.9624</v>
      </c>
    </row>
    <row r="82" ht="21.35" hidden="1" customHeight="1" spans="1:27">
      <c r="A82" s="66">
        <v>75</v>
      </c>
      <c r="B82" s="93" t="s">
        <v>202</v>
      </c>
      <c r="C82" s="66" t="s">
        <v>79</v>
      </c>
      <c r="D82" s="66" t="s">
        <v>27</v>
      </c>
      <c r="E82" s="24">
        <v>40000</v>
      </c>
      <c r="F82" s="26">
        <v>10224</v>
      </c>
      <c r="G82" s="26">
        <v>7793</v>
      </c>
      <c r="H82" s="26">
        <f t="shared" si="14"/>
        <v>2431</v>
      </c>
      <c r="I82" s="26">
        <v>811</v>
      </c>
      <c r="J82" s="26">
        <v>625</v>
      </c>
      <c r="K82" s="42">
        <v>823</v>
      </c>
      <c r="L82" s="42">
        <v>986.7</v>
      </c>
      <c r="M82" s="26">
        <v>7455</v>
      </c>
      <c r="N82" s="43">
        <f t="shared" si="15"/>
        <v>-4.3372257153856</v>
      </c>
      <c r="O82" s="26">
        <v>677</v>
      </c>
      <c r="P82" s="42">
        <f t="shared" si="16"/>
        <v>8.32</v>
      </c>
      <c r="Q82" s="42">
        <v>972</v>
      </c>
      <c r="R82" s="42">
        <f t="shared" si="13"/>
        <v>18.1044957472661</v>
      </c>
      <c r="S82" s="77">
        <v>912.42</v>
      </c>
      <c r="T82" s="42">
        <f t="shared" si="17"/>
        <v>-7.52812404986319</v>
      </c>
      <c r="U82" s="42"/>
      <c r="V82" s="42"/>
      <c r="W82" s="42"/>
      <c r="X82" s="42"/>
      <c r="Y82" s="42"/>
      <c r="Z82" s="24">
        <v>1</v>
      </c>
      <c r="AA82" s="46">
        <f t="shared" si="18"/>
        <v>9.72</v>
      </c>
    </row>
    <row r="83" ht="21.35" hidden="1" customHeight="1" spans="1:27">
      <c r="A83" s="66">
        <v>76</v>
      </c>
      <c r="B83" s="94" t="s">
        <v>90</v>
      </c>
      <c r="C83" s="66" t="s">
        <v>79</v>
      </c>
      <c r="D83" s="66" t="s">
        <v>27</v>
      </c>
      <c r="E83" s="24">
        <v>16000</v>
      </c>
      <c r="F83" s="26">
        <v>3858.228</v>
      </c>
      <c r="G83" s="26">
        <v>2890.536</v>
      </c>
      <c r="H83" s="26">
        <f t="shared" si="14"/>
        <v>967.692</v>
      </c>
      <c r="I83" s="26">
        <v>323</v>
      </c>
      <c r="J83" s="26">
        <v>301.422</v>
      </c>
      <c r="K83" s="42">
        <v>93.65</v>
      </c>
      <c r="L83" s="42">
        <v>572.616</v>
      </c>
      <c r="M83" s="26">
        <v>3814.536</v>
      </c>
      <c r="N83" s="43">
        <f t="shared" si="15"/>
        <v>31.9663896246233</v>
      </c>
      <c r="O83" s="26">
        <v>507.144</v>
      </c>
      <c r="P83" s="42">
        <f t="shared" si="16"/>
        <v>68.250492664769</v>
      </c>
      <c r="Q83" s="42">
        <v>620.862</v>
      </c>
      <c r="R83" s="42">
        <f t="shared" si="13"/>
        <v>562.959957287774</v>
      </c>
      <c r="S83" s="42">
        <v>552.288</v>
      </c>
      <c r="T83" s="42">
        <f t="shared" si="17"/>
        <v>-3.55002305209774</v>
      </c>
      <c r="U83" s="42"/>
      <c r="V83" s="42"/>
      <c r="W83" s="42"/>
      <c r="X83" s="42"/>
      <c r="Y83" s="42"/>
      <c r="Z83" s="24">
        <v>1</v>
      </c>
      <c r="AA83" s="46">
        <f t="shared" si="18"/>
        <v>6.20862</v>
      </c>
    </row>
    <row r="84" ht="21.35" hidden="1" customHeight="1" spans="1:27">
      <c r="A84" s="66">
        <v>77</v>
      </c>
      <c r="B84" s="94" t="s">
        <v>91</v>
      </c>
      <c r="C84" s="66" t="s">
        <v>79</v>
      </c>
      <c r="D84" s="66" t="s">
        <v>27</v>
      </c>
      <c r="E84" s="24">
        <v>25000</v>
      </c>
      <c r="F84" s="26">
        <v>6909</v>
      </c>
      <c r="G84" s="26">
        <v>5252</v>
      </c>
      <c r="H84" s="26">
        <f t="shared" si="14"/>
        <v>1657</v>
      </c>
      <c r="I84" s="26">
        <v>582</v>
      </c>
      <c r="J84" s="26">
        <v>522.324</v>
      </c>
      <c r="K84" s="42">
        <v>509.388</v>
      </c>
      <c r="L84" s="42">
        <v>716.496</v>
      </c>
      <c r="M84" s="26">
        <v>4510.014</v>
      </c>
      <c r="N84" s="43">
        <f t="shared" si="15"/>
        <v>-14.1276846915461</v>
      </c>
      <c r="O84" s="26">
        <v>515.064</v>
      </c>
      <c r="P84" s="42">
        <f t="shared" si="16"/>
        <v>-1.38994187515795</v>
      </c>
      <c r="Q84" s="42">
        <v>588.46</v>
      </c>
      <c r="R84" s="42">
        <f t="shared" si="13"/>
        <v>15.5229412549962</v>
      </c>
      <c r="S84" s="42">
        <v>640.2</v>
      </c>
      <c r="T84" s="42">
        <f t="shared" si="17"/>
        <v>-10.6484893146647</v>
      </c>
      <c r="U84" s="42"/>
      <c r="V84" s="42"/>
      <c r="W84" s="42"/>
      <c r="X84" s="42"/>
      <c r="Y84" s="42"/>
      <c r="Z84" s="24">
        <v>1</v>
      </c>
      <c r="AA84" s="46">
        <f t="shared" si="18"/>
        <v>5.8846</v>
      </c>
    </row>
    <row r="85" ht="21.35" hidden="1" customHeight="1" spans="1:27">
      <c r="A85" s="66">
        <v>78</v>
      </c>
      <c r="B85" s="94" t="s">
        <v>92</v>
      </c>
      <c r="C85" s="66" t="s">
        <v>66</v>
      </c>
      <c r="D85" s="66" t="s">
        <v>27</v>
      </c>
      <c r="E85" s="24">
        <v>16000</v>
      </c>
      <c r="F85" s="26">
        <v>5442.032</v>
      </c>
      <c r="G85" s="26">
        <v>3967.472</v>
      </c>
      <c r="H85" s="26">
        <f t="shared" si="14"/>
        <v>1474.56</v>
      </c>
      <c r="I85" s="26">
        <v>491</v>
      </c>
      <c r="J85" s="26">
        <v>432.302</v>
      </c>
      <c r="K85" s="42">
        <v>477.358</v>
      </c>
      <c r="L85" s="42">
        <v>566.6805</v>
      </c>
      <c r="M85" s="26">
        <v>4024</v>
      </c>
      <c r="N85" s="43">
        <f t="shared" si="15"/>
        <v>1.42478636270148</v>
      </c>
      <c r="O85" s="26">
        <v>490.854</v>
      </c>
      <c r="P85" s="42">
        <f t="shared" si="16"/>
        <v>13.5442352799663</v>
      </c>
      <c r="Q85" s="42">
        <v>584.976</v>
      </c>
      <c r="R85" s="42">
        <f t="shared" si="13"/>
        <v>22.5445053817051</v>
      </c>
      <c r="S85" s="42">
        <v>568.05</v>
      </c>
      <c r="T85" s="42">
        <f t="shared" si="17"/>
        <v>0.241670570983103</v>
      </c>
      <c r="U85" s="42"/>
      <c r="V85" s="42"/>
      <c r="W85" s="42"/>
      <c r="X85" s="42"/>
      <c r="Y85" s="42"/>
      <c r="Z85" s="24">
        <v>1</v>
      </c>
      <c r="AA85" s="46">
        <f t="shared" si="18"/>
        <v>5.84976</v>
      </c>
    </row>
    <row r="86" ht="21.35" hidden="1" customHeight="1" spans="1:27">
      <c r="A86" s="66">
        <v>79</v>
      </c>
      <c r="B86" s="93" t="s">
        <v>203</v>
      </c>
      <c r="C86" s="66" t="s">
        <v>66</v>
      </c>
      <c r="D86" s="66" t="s">
        <v>27</v>
      </c>
      <c r="E86" s="24">
        <v>16000</v>
      </c>
      <c r="F86" s="26">
        <v>4189.43</v>
      </c>
      <c r="G86" s="26">
        <v>2919.77</v>
      </c>
      <c r="H86" s="26">
        <v>1269.66</v>
      </c>
      <c r="I86" s="26">
        <v>423.22</v>
      </c>
      <c r="J86" s="26">
        <v>310.45</v>
      </c>
      <c r="K86" s="42">
        <v>458.78</v>
      </c>
      <c r="L86" s="42">
        <v>500.43</v>
      </c>
      <c r="M86" s="26">
        <v>2770.6</v>
      </c>
      <c r="N86" s="43">
        <f t="shared" si="15"/>
        <v>-5.10896406223778</v>
      </c>
      <c r="O86" s="26">
        <v>486.22</v>
      </c>
      <c r="P86" s="42">
        <f t="shared" si="16"/>
        <v>56.6178128523112</v>
      </c>
      <c r="Q86" s="75">
        <v>520.73</v>
      </c>
      <c r="R86" s="42">
        <f t="shared" si="13"/>
        <v>13.5032041501373</v>
      </c>
      <c r="S86" s="42">
        <v>482.51</v>
      </c>
      <c r="T86" s="42">
        <f t="shared" si="17"/>
        <v>-3.58092040844874</v>
      </c>
      <c r="U86" s="42"/>
      <c r="V86" s="42"/>
      <c r="W86" s="42"/>
      <c r="X86" s="42"/>
      <c r="Y86" s="42"/>
      <c r="Z86" s="24">
        <v>1</v>
      </c>
      <c r="AA86" s="46">
        <f t="shared" si="18"/>
        <v>5.2073</v>
      </c>
    </row>
    <row r="87" ht="21.35" hidden="1" customHeight="1" spans="1:27">
      <c r="A87" s="66">
        <v>80</v>
      </c>
      <c r="B87" s="94" t="s">
        <v>93</v>
      </c>
      <c r="C87" s="66" t="s">
        <v>66</v>
      </c>
      <c r="D87" s="66" t="s">
        <v>27</v>
      </c>
      <c r="E87" s="24">
        <v>16000</v>
      </c>
      <c r="F87" s="26">
        <v>6512.748</v>
      </c>
      <c r="G87" s="26">
        <v>4479.75</v>
      </c>
      <c r="H87" s="26">
        <v>2032.998</v>
      </c>
      <c r="I87" s="26">
        <v>677.666</v>
      </c>
      <c r="J87" s="26">
        <v>559.614</v>
      </c>
      <c r="K87" s="42">
        <v>700</v>
      </c>
      <c r="L87" s="42">
        <v>772.926</v>
      </c>
      <c r="M87" s="26">
        <v>4754.112</v>
      </c>
      <c r="N87" s="43">
        <f t="shared" si="15"/>
        <v>6.12449355432781</v>
      </c>
      <c r="O87" s="26">
        <v>531.498</v>
      </c>
      <c r="P87" s="42">
        <f t="shared" si="16"/>
        <v>-5.02417737940795</v>
      </c>
      <c r="Q87" s="42">
        <v>672.74</v>
      </c>
      <c r="R87" s="42">
        <f t="shared" si="13"/>
        <v>-3.89428571428571</v>
      </c>
      <c r="S87" s="42">
        <v>669.24</v>
      </c>
      <c r="T87" s="42">
        <f t="shared" si="17"/>
        <v>-13.4147382802493</v>
      </c>
      <c r="U87" s="42"/>
      <c r="V87" s="42"/>
      <c r="W87" s="42"/>
      <c r="X87" s="42"/>
      <c r="Y87" s="42"/>
      <c r="Z87" s="24">
        <v>1</v>
      </c>
      <c r="AA87" s="46">
        <f t="shared" si="18"/>
        <v>6.7274</v>
      </c>
    </row>
    <row r="88" ht="21.35" hidden="1" customHeight="1" spans="1:27">
      <c r="A88" s="66">
        <v>81</v>
      </c>
      <c r="B88" s="94" t="s">
        <v>94</v>
      </c>
      <c r="C88" s="66" t="s">
        <v>66</v>
      </c>
      <c r="D88" s="66" t="s">
        <v>27</v>
      </c>
      <c r="E88" s="24">
        <v>12500</v>
      </c>
      <c r="F88" s="26">
        <v>6388.828</v>
      </c>
      <c r="G88" s="26">
        <v>4653.832</v>
      </c>
      <c r="H88" s="26">
        <v>1734.996</v>
      </c>
      <c r="I88" s="26">
        <v>578.332</v>
      </c>
      <c r="J88" s="26">
        <v>460.32</v>
      </c>
      <c r="K88" s="42">
        <v>563.088</v>
      </c>
      <c r="L88" s="42">
        <v>723.31</v>
      </c>
      <c r="M88" s="26">
        <v>3560.116</v>
      </c>
      <c r="N88" s="43">
        <f t="shared" si="15"/>
        <v>-23.5014070125436</v>
      </c>
      <c r="O88" s="26">
        <v>435.672</v>
      </c>
      <c r="P88" s="42">
        <f t="shared" si="16"/>
        <v>-5.35453597497392</v>
      </c>
      <c r="Q88" s="42">
        <v>537.8</v>
      </c>
      <c r="R88" s="42">
        <f t="shared" si="13"/>
        <v>-4.49094990481062</v>
      </c>
      <c r="S88" s="42">
        <v>508.508</v>
      </c>
      <c r="T88" s="42">
        <f t="shared" si="17"/>
        <v>-29.6970870028065</v>
      </c>
      <c r="U88" s="42"/>
      <c r="V88" s="42"/>
      <c r="W88" s="42"/>
      <c r="X88" s="42"/>
      <c r="Y88" s="42"/>
      <c r="Z88" s="24">
        <v>1</v>
      </c>
      <c r="AA88" s="46">
        <f t="shared" si="18"/>
        <v>5.378</v>
      </c>
    </row>
    <row r="89" ht="21.35" hidden="1" customHeight="1" spans="1:27">
      <c r="A89" s="66">
        <v>82</v>
      </c>
      <c r="B89" s="94" t="s">
        <v>95</v>
      </c>
      <c r="C89" s="66" t="s">
        <v>51</v>
      </c>
      <c r="D89" s="66" t="s">
        <v>27</v>
      </c>
      <c r="E89" s="24">
        <v>95160</v>
      </c>
      <c r="F89" s="26">
        <v>9025.6894</v>
      </c>
      <c r="G89" s="26">
        <v>6602.2894</v>
      </c>
      <c r="H89" s="26">
        <f t="shared" ref="H89:H98" si="19">F89-G89</f>
        <v>2423.4</v>
      </c>
      <c r="I89" s="26">
        <v>807.8</v>
      </c>
      <c r="J89" s="26">
        <v>738.36</v>
      </c>
      <c r="K89" s="42">
        <v>0</v>
      </c>
      <c r="L89" s="42">
        <v>865.69</v>
      </c>
      <c r="M89" s="26">
        <v>6468.8484</v>
      </c>
      <c r="N89" s="43">
        <f t="shared" si="15"/>
        <v>-2.02113224542989</v>
      </c>
      <c r="O89" s="26">
        <v>585.3692</v>
      </c>
      <c r="P89" s="42">
        <f t="shared" si="16"/>
        <v>-20.7203532152338</v>
      </c>
      <c r="Q89" s="42">
        <v>823.9743</v>
      </c>
      <c r="R89" s="42" t="s">
        <v>70</v>
      </c>
      <c r="S89" s="42">
        <v>840.5152</v>
      </c>
      <c r="T89" s="42">
        <f t="shared" si="17"/>
        <v>-2.90806177731058</v>
      </c>
      <c r="U89" s="42"/>
      <c r="V89" s="42"/>
      <c r="W89" s="42"/>
      <c r="X89" s="42"/>
      <c r="Y89" s="42"/>
      <c r="Z89" s="24">
        <v>1</v>
      </c>
      <c r="AA89" s="46">
        <f t="shared" si="18"/>
        <v>8.239743</v>
      </c>
    </row>
    <row r="90" ht="21.35" hidden="1" customHeight="1" spans="1:27">
      <c r="A90" s="66">
        <v>83</v>
      </c>
      <c r="B90" s="94" t="s">
        <v>96</v>
      </c>
      <c r="C90" s="66" t="s">
        <v>51</v>
      </c>
      <c r="D90" s="66" t="s">
        <v>27</v>
      </c>
      <c r="E90" s="24">
        <v>31500</v>
      </c>
      <c r="F90" s="26">
        <v>10973.094</v>
      </c>
      <c r="G90" s="26">
        <v>7732.098</v>
      </c>
      <c r="H90" s="26">
        <f t="shared" si="19"/>
        <v>3240.996</v>
      </c>
      <c r="I90" s="26">
        <v>1080</v>
      </c>
      <c r="J90" s="26">
        <v>985.974</v>
      </c>
      <c r="K90" s="42">
        <v>1090.716</v>
      </c>
      <c r="L90" s="42">
        <v>1164.306</v>
      </c>
      <c r="M90" s="26">
        <v>7350.9546</v>
      </c>
      <c r="N90" s="43">
        <f t="shared" si="15"/>
        <v>-4.92936587197938</v>
      </c>
      <c r="O90" s="26">
        <v>815.496</v>
      </c>
      <c r="P90" s="42">
        <f t="shared" si="16"/>
        <v>-17.2903139433697</v>
      </c>
      <c r="Q90" s="42">
        <v>1074</v>
      </c>
      <c r="R90" s="42">
        <f t="shared" ref="R90:R97" si="20">(Q90-K90)/K90*100</f>
        <v>-1.53257126511392</v>
      </c>
      <c r="S90" s="42">
        <v>775.5</v>
      </c>
      <c r="T90" s="42">
        <f t="shared" si="17"/>
        <v>-33.3937985374979</v>
      </c>
      <c r="U90" s="42"/>
      <c r="V90" s="42"/>
      <c r="W90" s="42"/>
      <c r="X90" s="42"/>
      <c r="Y90" s="42"/>
      <c r="Z90" s="24">
        <v>1</v>
      </c>
      <c r="AA90" s="46">
        <f t="shared" si="18"/>
        <v>10.74</v>
      </c>
    </row>
    <row r="91" ht="21.35" hidden="1" customHeight="1" spans="1:27">
      <c r="A91" s="66">
        <v>84</v>
      </c>
      <c r="B91" s="94" t="s">
        <v>97</v>
      </c>
      <c r="C91" s="66" t="s">
        <v>51</v>
      </c>
      <c r="D91" s="66" t="s">
        <v>27</v>
      </c>
      <c r="E91" s="24">
        <v>25000</v>
      </c>
      <c r="F91" s="26">
        <v>6784.308</v>
      </c>
      <c r="G91" s="26">
        <v>5022.7401</v>
      </c>
      <c r="H91" s="26">
        <f t="shared" si="19"/>
        <v>1761.5679</v>
      </c>
      <c r="I91" s="26">
        <v>587.1893</v>
      </c>
      <c r="J91" s="26">
        <v>463.3293</v>
      </c>
      <c r="K91" s="42">
        <v>644</v>
      </c>
      <c r="L91" s="42">
        <v>654.2673</v>
      </c>
      <c r="M91" s="26">
        <v>4974.7017</v>
      </c>
      <c r="N91" s="43">
        <f t="shared" si="15"/>
        <v>-0.956418190939252</v>
      </c>
      <c r="O91" s="26">
        <v>604.5693</v>
      </c>
      <c r="P91" s="42">
        <f t="shared" si="16"/>
        <v>30.483718599277</v>
      </c>
      <c r="Q91" s="42">
        <v>673</v>
      </c>
      <c r="R91" s="42">
        <f t="shared" si="20"/>
        <v>4.50310559006211</v>
      </c>
      <c r="S91" s="42">
        <v>693.8013</v>
      </c>
      <c r="T91" s="42">
        <f t="shared" si="17"/>
        <v>6.04248447079657</v>
      </c>
      <c r="U91" s="42"/>
      <c r="V91" s="42"/>
      <c r="W91" s="42"/>
      <c r="X91" s="42"/>
      <c r="Y91" s="42"/>
      <c r="Z91" s="24">
        <v>1</v>
      </c>
      <c r="AA91" s="46">
        <f t="shared" si="18"/>
        <v>6.73</v>
      </c>
    </row>
    <row r="92" ht="21.35" hidden="1" customHeight="1" spans="1:27">
      <c r="A92" s="66">
        <v>85</v>
      </c>
      <c r="B92" s="93" t="s">
        <v>204</v>
      </c>
      <c r="C92" s="66" t="s">
        <v>51</v>
      </c>
      <c r="D92" s="66" t="s">
        <v>27</v>
      </c>
      <c r="E92" s="24">
        <v>91500</v>
      </c>
      <c r="F92" s="26">
        <v>27184</v>
      </c>
      <c r="G92" s="26">
        <v>20103</v>
      </c>
      <c r="H92" s="26">
        <f t="shared" si="19"/>
        <v>7081</v>
      </c>
      <c r="I92" s="26">
        <v>2360</v>
      </c>
      <c r="J92" s="26">
        <v>2459</v>
      </c>
      <c r="K92" s="42">
        <v>2329.008</v>
      </c>
      <c r="L92" s="42">
        <v>2292.57</v>
      </c>
      <c r="M92" s="26">
        <v>19704.96</v>
      </c>
      <c r="N92" s="43">
        <f t="shared" si="15"/>
        <v>-1.98000298462916</v>
      </c>
      <c r="O92" s="26">
        <v>2357</v>
      </c>
      <c r="P92" s="42">
        <f t="shared" si="16"/>
        <v>-4.14802765351769</v>
      </c>
      <c r="Q92" s="42">
        <v>2543.55</v>
      </c>
      <c r="R92" s="42">
        <f t="shared" si="20"/>
        <v>9.21173306403415</v>
      </c>
      <c r="S92" s="42">
        <v>2281</v>
      </c>
      <c r="T92" s="42">
        <f t="shared" si="17"/>
        <v>-0.504673794039011</v>
      </c>
      <c r="U92" s="42"/>
      <c r="V92" s="42"/>
      <c r="W92" s="42"/>
      <c r="X92" s="42"/>
      <c r="Y92" s="42"/>
      <c r="Z92" s="24">
        <v>1</v>
      </c>
      <c r="AA92" s="46">
        <f t="shared" si="18"/>
        <v>25.4355</v>
      </c>
    </row>
    <row r="93" ht="21.35" hidden="1" customHeight="1" spans="1:27">
      <c r="A93" s="66">
        <v>86</v>
      </c>
      <c r="B93" s="94" t="s">
        <v>98</v>
      </c>
      <c r="C93" s="66" t="s">
        <v>33</v>
      </c>
      <c r="D93" s="66" t="s">
        <v>27</v>
      </c>
      <c r="E93" s="24">
        <v>40000</v>
      </c>
      <c r="F93" s="26">
        <v>25416</v>
      </c>
      <c r="G93" s="26">
        <v>18004</v>
      </c>
      <c r="H93" s="26">
        <f t="shared" si="19"/>
        <v>7412</v>
      </c>
      <c r="I93" s="26">
        <v>2470</v>
      </c>
      <c r="J93" s="26">
        <v>2397</v>
      </c>
      <c r="K93" s="42">
        <v>2520.54</v>
      </c>
      <c r="L93" s="42">
        <v>2495.064</v>
      </c>
      <c r="M93" s="26">
        <v>19418.916</v>
      </c>
      <c r="N93" s="43">
        <f t="shared" si="15"/>
        <v>7.85889802266164</v>
      </c>
      <c r="O93" s="26">
        <v>2217</v>
      </c>
      <c r="P93" s="42">
        <f t="shared" si="16"/>
        <v>-7.50938673341677</v>
      </c>
      <c r="Q93" s="42">
        <v>2536.25</v>
      </c>
      <c r="R93" s="42">
        <f t="shared" si="20"/>
        <v>0.623279138597286</v>
      </c>
      <c r="S93" s="42">
        <v>2502.984</v>
      </c>
      <c r="T93" s="42">
        <f t="shared" si="17"/>
        <v>0.317426727330444</v>
      </c>
      <c r="U93" s="42"/>
      <c r="V93" s="42"/>
      <c r="W93" s="42"/>
      <c r="X93" s="42"/>
      <c r="Y93" s="42"/>
      <c r="Z93" s="24">
        <v>1</v>
      </c>
      <c r="AA93" s="46">
        <f t="shared" si="18"/>
        <v>25.3625</v>
      </c>
    </row>
    <row r="94" ht="21.35" hidden="1" customHeight="1" spans="1:27">
      <c r="A94" s="66">
        <v>87</v>
      </c>
      <c r="B94" s="94" t="s">
        <v>99</v>
      </c>
      <c r="C94" s="66" t="s">
        <v>33</v>
      </c>
      <c r="D94" s="66" t="s">
        <v>27</v>
      </c>
      <c r="E94" s="24">
        <v>16000</v>
      </c>
      <c r="F94" s="26">
        <v>5731.4543</v>
      </c>
      <c r="G94" s="26">
        <v>4116.392</v>
      </c>
      <c r="H94" s="26">
        <f t="shared" si="19"/>
        <v>1615.0623</v>
      </c>
      <c r="I94" s="26">
        <v>538</v>
      </c>
      <c r="J94" s="26">
        <v>467.7343</v>
      </c>
      <c r="K94" s="42">
        <v>501.088</v>
      </c>
      <c r="L94" s="42">
        <v>646.24</v>
      </c>
      <c r="M94" s="26">
        <v>4531.716</v>
      </c>
      <c r="N94" s="43">
        <f t="shared" si="15"/>
        <v>10.0895152842587</v>
      </c>
      <c r="O94" s="26">
        <v>542.052</v>
      </c>
      <c r="P94" s="42">
        <f t="shared" si="16"/>
        <v>15.8888710962613</v>
      </c>
      <c r="Q94" s="42">
        <v>481.208</v>
      </c>
      <c r="R94" s="42">
        <f t="shared" si="20"/>
        <v>-3.96736700938757</v>
      </c>
      <c r="S94" s="42">
        <v>518.924</v>
      </c>
      <c r="T94" s="42">
        <f t="shared" si="17"/>
        <v>-19.7010398613518</v>
      </c>
      <c r="U94" s="42"/>
      <c r="V94" s="42"/>
      <c r="W94" s="42"/>
      <c r="X94" s="42"/>
      <c r="Y94" s="42"/>
      <c r="Z94" s="24">
        <v>1</v>
      </c>
      <c r="AA94" s="46">
        <f t="shared" si="18"/>
        <v>4.81208</v>
      </c>
    </row>
    <row r="95" ht="21.35" hidden="1" customHeight="1" spans="1:27">
      <c r="A95" s="66">
        <v>88</v>
      </c>
      <c r="B95" s="94" t="s">
        <v>100</v>
      </c>
      <c r="C95" s="66" t="s">
        <v>33</v>
      </c>
      <c r="D95" s="66" t="s">
        <v>27</v>
      </c>
      <c r="E95" s="24">
        <v>16000</v>
      </c>
      <c r="F95" s="26">
        <v>6714.454</v>
      </c>
      <c r="G95" s="26">
        <v>4730.446</v>
      </c>
      <c r="H95" s="26">
        <f t="shared" si="19"/>
        <v>1984.008</v>
      </c>
      <c r="I95" s="26">
        <v>661.3</v>
      </c>
      <c r="J95" s="26">
        <v>656.1</v>
      </c>
      <c r="K95" s="42">
        <v>605.94</v>
      </c>
      <c r="L95" s="42">
        <v>721.968</v>
      </c>
      <c r="M95" s="26">
        <v>4284</v>
      </c>
      <c r="N95" s="43">
        <f t="shared" si="15"/>
        <v>-9.43771475247788</v>
      </c>
      <c r="O95" s="26">
        <v>619.14</v>
      </c>
      <c r="P95" s="42">
        <f t="shared" si="16"/>
        <v>-5.63328760859626</v>
      </c>
      <c r="Q95" s="42">
        <v>605</v>
      </c>
      <c r="R95" s="42">
        <f t="shared" si="20"/>
        <v>-0.155130871043347</v>
      </c>
      <c r="S95" s="42">
        <v>587.196</v>
      </c>
      <c r="T95" s="42">
        <f t="shared" si="17"/>
        <v>-18.6673093544312</v>
      </c>
      <c r="U95" s="42"/>
      <c r="V95" s="42"/>
      <c r="W95" s="42"/>
      <c r="X95" s="42"/>
      <c r="Y95" s="42"/>
      <c r="Z95" s="24">
        <v>1</v>
      </c>
      <c r="AA95" s="46">
        <f t="shared" si="18"/>
        <v>6.05</v>
      </c>
    </row>
    <row r="96" ht="21.35" hidden="1" customHeight="1" spans="1:27">
      <c r="A96" s="66">
        <v>89</v>
      </c>
      <c r="B96" s="94" t="s">
        <v>101</v>
      </c>
      <c r="C96" s="66" t="s">
        <v>54</v>
      </c>
      <c r="D96" s="66" t="s">
        <v>27</v>
      </c>
      <c r="E96" s="24">
        <v>16000</v>
      </c>
      <c r="F96" s="26">
        <v>5011</v>
      </c>
      <c r="G96" s="26">
        <v>3160</v>
      </c>
      <c r="H96" s="26">
        <f t="shared" si="19"/>
        <v>1851</v>
      </c>
      <c r="I96" s="26">
        <v>466.974667</v>
      </c>
      <c r="J96" s="26">
        <v>424</v>
      </c>
      <c r="K96" s="75">
        <v>416</v>
      </c>
      <c r="L96" s="75">
        <v>558.04</v>
      </c>
      <c r="M96" s="26">
        <v>2897</v>
      </c>
      <c r="N96" s="43">
        <f t="shared" si="15"/>
        <v>-8.32278481012658</v>
      </c>
      <c r="O96" s="26">
        <v>387</v>
      </c>
      <c r="P96" s="42">
        <f t="shared" si="16"/>
        <v>-8.72641509433962</v>
      </c>
      <c r="Q96" s="75">
        <v>355</v>
      </c>
      <c r="R96" s="42">
        <f t="shared" si="20"/>
        <v>-14.6634615384615</v>
      </c>
      <c r="S96" s="42">
        <v>346.304</v>
      </c>
      <c r="T96" s="42">
        <f t="shared" si="17"/>
        <v>-37.9427997992975</v>
      </c>
      <c r="U96" s="42"/>
      <c r="V96" s="42"/>
      <c r="W96" s="42"/>
      <c r="X96" s="42"/>
      <c r="Y96" s="42"/>
      <c r="Z96" s="24">
        <v>1</v>
      </c>
      <c r="AA96" s="46">
        <f t="shared" si="18"/>
        <v>3.55</v>
      </c>
    </row>
    <row r="97" ht="21.35" hidden="1" customHeight="1" spans="1:27">
      <c r="A97" s="66">
        <v>90</v>
      </c>
      <c r="B97" s="93" t="s">
        <v>205</v>
      </c>
      <c r="C97" s="66" t="s">
        <v>79</v>
      </c>
      <c r="D97" s="66" t="s">
        <v>30</v>
      </c>
      <c r="E97" s="24">
        <v>15050</v>
      </c>
      <c r="F97" s="26">
        <v>12028.34</v>
      </c>
      <c r="G97" s="25">
        <v>8746.37</v>
      </c>
      <c r="H97" s="26">
        <f t="shared" si="19"/>
        <v>3281.97</v>
      </c>
      <c r="I97" s="26">
        <v>1093.986</v>
      </c>
      <c r="J97" s="26">
        <v>1455.55</v>
      </c>
      <c r="K97" s="42">
        <v>1063.65</v>
      </c>
      <c r="L97" s="42">
        <v>762.76</v>
      </c>
      <c r="M97" s="26">
        <v>9308</v>
      </c>
      <c r="N97" s="43">
        <f t="shared" si="15"/>
        <v>6.42129249048461</v>
      </c>
      <c r="O97" s="26">
        <v>1465.926</v>
      </c>
      <c r="P97" s="42">
        <f t="shared" si="16"/>
        <v>0.712857682662909</v>
      </c>
      <c r="Q97" s="42">
        <v>1479</v>
      </c>
      <c r="R97" s="42">
        <f t="shared" si="20"/>
        <v>39.0494993653927</v>
      </c>
      <c r="S97" s="42">
        <v>1463.74</v>
      </c>
      <c r="T97" s="42">
        <f t="shared" si="17"/>
        <v>91.9004667261</v>
      </c>
      <c r="U97" s="42"/>
      <c r="V97" s="42"/>
      <c r="W97" s="42"/>
      <c r="X97" s="42"/>
      <c r="Y97" s="42"/>
      <c r="Z97" s="24">
        <v>1</v>
      </c>
      <c r="AA97" s="46">
        <f t="shared" si="18"/>
        <v>14.79</v>
      </c>
    </row>
    <row r="98" ht="21.35" hidden="1" customHeight="1" spans="1:27">
      <c r="A98" s="66">
        <v>91</v>
      </c>
      <c r="B98" s="94" t="s">
        <v>102</v>
      </c>
      <c r="C98" s="66" t="s">
        <v>79</v>
      </c>
      <c r="D98" s="66" t="s">
        <v>30</v>
      </c>
      <c r="E98" s="24">
        <v>12500</v>
      </c>
      <c r="F98" s="26">
        <v>6349</v>
      </c>
      <c r="G98" s="25">
        <v>4057</v>
      </c>
      <c r="H98" s="26">
        <f t="shared" si="19"/>
        <v>2292</v>
      </c>
      <c r="I98" s="26">
        <v>764</v>
      </c>
      <c r="J98" s="26">
        <v>755</v>
      </c>
      <c r="K98" s="42">
        <v>0</v>
      </c>
      <c r="L98" s="42">
        <v>0</v>
      </c>
      <c r="M98" s="26">
        <v>9651.306</v>
      </c>
      <c r="N98" s="43">
        <f t="shared" si="15"/>
        <v>137.892679319694</v>
      </c>
      <c r="O98" s="26">
        <v>1560.8</v>
      </c>
      <c r="P98" s="42">
        <f t="shared" si="16"/>
        <v>106.728476821192</v>
      </c>
      <c r="Q98" s="42">
        <v>1541.19</v>
      </c>
      <c r="R98" s="42" t="s">
        <v>70</v>
      </c>
      <c r="S98" s="42">
        <v>1406</v>
      </c>
      <c r="T98" s="42" t="e">
        <f t="shared" si="17"/>
        <v>#DIV/0!</v>
      </c>
      <c r="U98" s="42"/>
      <c r="V98" s="42"/>
      <c r="W98" s="42"/>
      <c r="X98" s="42"/>
      <c r="Y98" s="42"/>
      <c r="Z98" s="24">
        <v>1</v>
      </c>
      <c r="AA98" s="46">
        <f t="shared" si="18"/>
        <v>15.4119</v>
      </c>
    </row>
    <row r="99" ht="21.35" hidden="1" customHeight="1" spans="1:27">
      <c r="A99" s="66">
        <v>92</v>
      </c>
      <c r="B99" s="94" t="s">
        <v>103</v>
      </c>
      <c r="C99" s="66" t="s">
        <v>29</v>
      </c>
      <c r="D99" s="66" t="s">
        <v>30</v>
      </c>
      <c r="E99" s="24">
        <v>25915</v>
      </c>
      <c r="F99" s="26">
        <v>19590.928</v>
      </c>
      <c r="G99" s="26">
        <v>13571.6</v>
      </c>
      <c r="H99" s="26">
        <v>6019.328</v>
      </c>
      <c r="I99" s="26">
        <v>2009</v>
      </c>
      <c r="J99" s="26">
        <v>2015.832</v>
      </c>
      <c r="K99" s="42">
        <v>1945</v>
      </c>
      <c r="L99" s="42">
        <v>2058.728</v>
      </c>
      <c r="M99" s="26">
        <v>15495.424</v>
      </c>
      <c r="N99" s="43">
        <f t="shared" si="15"/>
        <v>14.1753662059006</v>
      </c>
      <c r="O99" s="26">
        <v>2015.384</v>
      </c>
      <c r="P99" s="42">
        <f t="shared" si="16"/>
        <v>-0.0222240742284125</v>
      </c>
      <c r="Q99" s="42">
        <v>1935</v>
      </c>
      <c r="R99" s="42">
        <f t="shared" ref="R99:R104" si="21">(Q99-K99)/K99*100</f>
        <v>-0.51413881748072</v>
      </c>
      <c r="S99" s="42">
        <v>1546.888</v>
      </c>
      <c r="T99" s="42">
        <f t="shared" si="17"/>
        <v>-24.8619535946468</v>
      </c>
      <c r="U99" s="42"/>
      <c r="V99" s="42"/>
      <c r="W99" s="42"/>
      <c r="X99" s="42"/>
      <c r="Y99" s="42"/>
      <c r="Z99" s="24">
        <v>1</v>
      </c>
      <c r="AA99" s="46">
        <f t="shared" si="18"/>
        <v>19.35</v>
      </c>
    </row>
    <row r="100" ht="21.35" hidden="1" customHeight="1" spans="1:27">
      <c r="A100" s="66">
        <v>93</v>
      </c>
      <c r="B100" s="93" t="s">
        <v>206</v>
      </c>
      <c r="C100" s="66" t="s">
        <v>29</v>
      </c>
      <c r="D100" s="66" t="s">
        <v>30</v>
      </c>
      <c r="E100" s="24">
        <v>26000</v>
      </c>
      <c r="F100" s="26">
        <v>1495.824</v>
      </c>
      <c r="G100" s="26">
        <v>0</v>
      </c>
      <c r="H100" s="26">
        <v>1495.824</v>
      </c>
      <c r="I100" s="26">
        <v>748.015</v>
      </c>
      <c r="J100" s="26">
        <v>0</v>
      </c>
      <c r="K100" s="42">
        <v>712.3</v>
      </c>
      <c r="L100" s="42">
        <v>783.728</v>
      </c>
      <c r="M100" s="26">
        <v>10436.624</v>
      </c>
      <c r="N100" s="43" t="s">
        <v>70</v>
      </c>
      <c r="O100" s="26">
        <v>1844.128</v>
      </c>
      <c r="P100" s="42" t="s">
        <v>70</v>
      </c>
      <c r="Q100" s="42">
        <v>1814</v>
      </c>
      <c r="R100" s="42">
        <f t="shared" si="21"/>
        <v>154.667976975993</v>
      </c>
      <c r="S100" s="42">
        <v>1960.464</v>
      </c>
      <c r="T100" s="42">
        <f t="shared" si="17"/>
        <v>150.145969009656</v>
      </c>
      <c r="U100" s="42"/>
      <c r="V100" s="42"/>
      <c r="W100" s="42"/>
      <c r="X100" s="42"/>
      <c r="Y100" s="42"/>
      <c r="Z100" s="24">
        <v>1</v>
      </c>
      <c r="AA100" s="46">
        <f t="shared" si="18"/>
        <v>18.14</v>
      </c>
    </row>
    <row r="101" ht="21.35" hidden="1" customHeight="1" spans="1:27">
      <c r="A101" s="66">
        <v>94</v>
      </c>
      <c r="B101" s="93" t="s">
        <v>207</v>
      </c>
      <c r="C101" s="66" t="s">
        <v>66</v>
      </c>
      <c r="D101" s="66" t="s">
        <v>30</v>
      </c>
      <c r="E101" s="24">
        <v>19900</v>
      </c>
      <c r="F101" s="26">
        <v>14031.36</v>
      </c>
      <c r="G101" s="26">
        <v>9493.386</v>
      </c>
      <c r="H101" s="26">
        <f t="shared" ref="H101:H106" si="22">F101-G101</f>
        <v>4537.974</v>
      </c>
      <c r="I101" s="26">
        <v>1512.658</v>
      </c>
      <c r="J101" s="26">
        <v>1579.368</v>
      </c>
      <c r="K101" s="42">
        <v>1439</v>
      </c>
      <c r="L101" s="42">
        <v>1519.434</v>
      </c>
      <c r="M101" s="26">
        <v>8282.946</v>
      </c>
      <c r="N101" s="43">
        <f t="shared" ref="N101:N104" si="23">(M101-G101)/G101*100</f>
        <v>-12.7503506125212</v>
      </c>
      <c r="O101" s="26">
        <v>1533.588</v>
      </c>
      <c r="P101" s="42">
        <f t="shared" ref="P101:P104" si="24">(O101-J101)/J101*100</f>
        <v>-2.8986278055526</v>
      </c>
      <c r="Q101" s="75">
        <v>1521.74</v>
      </c>
      <c r="R101" s="42">
        <f t="shared" si="21"/>
        <v>5.74982626824184</v>
      </c>
      <c r="S101" s="42">
        <v>1548.372</v>
      </c>
      <c r="T101" s="42">
        <f t="shared" si="17"/>
        <v>1.90452497443128</v>
      </c>
      <c r="U101" s="42"/>
      <c r="V101" s="42"/>
      <c r="W101" s="42"/>
      <c r="X101" s="42"/>
      <c r="Y101" s="42"/>
      <c r="Z101" s="24">
        <v>1</v>
      </c>
      <c r="AA101" s="46">
        <f t="shared" si="18"/>
        <v>15.2174</v>
      </c>
    </row>
    <row r="102" ht="21.35" hidden="1" customHeight="1" spans="1:27">
      <c r="A102" s="66">
        <v>95</v>
      </c>
      <c r="B102" s="93" t="s">
        <v>208</v>
      </c>
      <c r="C102" s="66" t="s">
        <v>66</v>
      </c>
      <c r="D102" s="66" t="s">
        <v>30</v>
      </c>
      <c r="E102" s="24">
        <v>3600</v>
      </c>
      <c r="F102" s="26">
        <v>2371.208</v>
      </c>
      <c r="G102" s="26">
        <v>1766.744</v>
      </c>
      <c r="H102" s="26">
        <v>604.464</v>
      </c>
      <c r="I102" s="26">
        <v>201</v>
      </c>
      <c r="J102" s="26">
        <v>232.232</v>
      </c>
      <c r="K102" s="42">
        <v>85</v>
      </c>
      <c r="L102" s="42">
        <v>241</v>
      </c>
      <c r="M102" s="26">
        <v>1587.936</v>
      </c>
      <c r="N102" s="43">
        <f t="shared" si="23"/>
        <v>-10.1207645250246</v>
      </c>
      <c r="O102" s="26">
        <v>221.872</v>
      </c>
      <c r="P102" s="42">
        <f t="shared" si="24"/>
        <v>-4.46105618519411</v>
      </c>
      <c r="Q102" s="75">
        <v>237.38</v>
      </c>
      <c r="R102" s="42">
        <f t="shared" si="21"/>
        <v>179.270588235294</v>
      </c>
      <c r="S102" s="42">
        <v>215.48</v>
      </c>
      <c r="T102" s="42">
        <f t="shared" si="17"/>
        <v>-10.5892116182573</v>
      </c>
      <c r="U102" s="42"/>
      <c r="V102" s="42"/>
      <c r="W102" s="42"/>
      <c r="X102" s="42"/>
      <c r="Y102" s="42"/>
      <c r="Z102" s="24">
        <v>1</v>
      </c>
      <c r="AA102" s="46">
        <f t="shared" si="18"/>
        <v>2.3738</v>
      </c>
    </row>
    <row r="103" ht="21.35" hidden="1" customHeight="1" spans="1:27">
      <c r="A103" s="66">
        <v>96</v>
      </c>
      <c r="B103" s="93" t="s">
        <v>209</v>
      </c>
      <c r="C103" s="66" t="s">
        <v>66</v>
      </c>
      <c r="D103" s="66" t="s">
        <v>30</v>
      </c>
      <c r="E103" s="24">
        <v>15500</v>
      </c>
      <c r="F103" s="26">
        <v>7377.061</v>
      </c>
      <c r="G103" s="26">
        <v>4735.975</v>
      </c>
      <c r="H103" s="26">
        <v>2641.086</v>
      </c>
      <c r="I103" s="26">
        <v>880.362</v>
      </c>
      <c r="J103" s="26">
        <v>197.694</v>
      </c>
      <c r="K103" s="42">
        <v>1221</v>
      </c>
      <c r="L103" s="42">
        <v>1222</v>
      </c>
      <c r="M103" s="26">
        <v>5451.012</v>
      </c>
      <c r="N103" s="43">
        <f t="shared" si="23"/>
        <v>15.0979893263795</v>
      </c>
      <c r="O103" s="26">
        <v>1169.028</v>
      </c>
      <c r="P103" s="42">
        <f t="shared" si="24"/>
        <v>491.332058636074</v>
      </c>
      <c r="Q103" s="75">
        <v>1177.05</v>
      </c>
      <c r="R103" s="42">
        <f t="shared" si="21"/>
        <v>-3.5995085995086</v>
      </c>
      <c r="S103" s="42">
        <v>1267</v>
      </c>
      <c r="T103" s="42">
        <f t="shared" si="17"/>
        <v>3.68248772504092</v>
      </c>
      <c r="U103" s="42"/>
      <c r="V103" s="42"/>
      <c r="W103" s="42"/>
      <c r="X103" s="42"/>
      <c r="Y103" s="42"/>
      <c r="Z103" s="24">
        <v>1</v>
      </c>
      <c r="AA103" s="46">
        <f t="shared" si="18"/>
        <v>11.7705</v>
      </c>
    </row>
    <row r="104" ht="21.35" hidden="1" customHeight="1" spans="1:27">
      <c r="A104" s="66">
        <v>97</v>
      </c>
      <c r="B104" s="93" t="s">
        <v>210</v>
      </c>
      <c r="C104" s="66" t="s">
        <v>66</v>
      </c>
      <c r="D104" s="66" t="s">
        <v>30</v>
      </c>
      <c r="E104" s="24">
        <v>30600</v>
      </c>
      <c r="F104" s="26">
        <v>6304.6595</v>
      </c>
      <c r="G104" s="26">
        <v>4503.5186</v>
      </c>
      <c r="H104" s="26">
        <v>1801.1409</v>
      </c>
      <c r="I104" s="26">
        <v>600.3803</v>
      </c>
      <c r="J104" s="26">
        <v>593.9907</v>
      </c>
      <c r="K104" s="42">
        <v>631.4686</v>
      </c>
      <c r="L104" s="42">
        <v>576</v>
      </c>
      <c r="M104" s="26">
        <v>2398.4773</v>
      </c>
      <c r="N104" s="43">
        <f t="shared" si="23"/>
        <v>-46.7421473511845</v>
      </c>
      <c r="O104" s="26">
        <v>649.1451</v>
      </c>
      <c r="P104" s="42">
        <f t="shared" si="24"/>
        <v>9.28539790269444</v>
      </c>
      <c r="Q104" s="42">
        <v>639.9037</v>
      </c>
      <c r="R104" s="42">
        <f t="shared" si="21"/>
        <v>1.33579088493077</v>
      </c>
      <c r="S104" s="42">
        <v>652</v>
      </c>
      <c r="T104" s="42">
        <f t="shared" si="17"/>
        <v>13.1944444444444</v>
      </c>
      <c r="U104" s="42"/>
      <c r="V104" s="42"/>
      <c r="W104" s="42"/>
      <c r="X104" s="42"/>
      <c r="Y104" s="42"/>
      <c r="Z104" s="24">
        <v>1</v>
      </c>
      <c r="AA104" s="46">
        <f t="shared" si="18"/>
        <v>6.399037</v>
      </c>
    </row>
    <row r="105" ht="21.35" hidden="1" customHeight="1" spans="1:27">
      <c r="A105" s="66">
        <v>98</v>
      </c>
      <c r="B105" s="94" t="s">
        <v>104</v>
      </c>
      <c r="C105" s="66" t="s">
        <v>66</v>
      </c>
      <c r="D105" s="66" t="s">
        <v>30</v>
      </c>
      <c r="E105" s="24">
        <v>8000</v>
      </c>
      <c r="F105" s="26">
        <v>0</v>
      </c>
      <c r="G105" s="26">
        <v>0</v>
      </c>
      <c r="H105" s="26">
        <f t="shared" si="22"/>
        <v>0</v>
      </c>
      <c r="I105" s="26">
        <v>0</v>
      </c>
      <c r="J105" s="26">
        <v>0</v>
      </c>
      <c r="K105" s="42">
        <v>0</v>
      </c>
      <c r="L105" s="42">
        <v>0</v>
      </c>
      <c r="M105" s="26">
        <v>1942.29</v>
      </c>
      <c r="N105" s="43" t="s">
        <v>70</v>
      </c>
      <c r="O105" s="26">
        <v>759.99</v>
      </c>
      <c r="P105" s="42" t="s">
        <v>70</v>
      </c>
      <c r="Q105" s="75">
        <v>725.8</v>
      </c>
      <c r="R105" s="42" t="s">
        <v>70</v>
      </c>
      <c r="S105" s="42">
        <v>754</v>
      </c>
      <c r="T105" s="42" t="e">
        <f t="shared" si="17"/>
        <v>#DIV/0!</v>
      </c>
      <c r="U105" s="42"/>
      <c r="V105" s="42"/>
      <c r="W105" s="42"/>
      <c r="X105" s="42"/>
      <c r="Y105" s="42"/>
      <c r="Z105" s="24">
        <v>1</v>
      </c>
      <c r="AA105" s="46">
        <f t="shared" si="18"/>
        <v>7.258</v>
      </c>
    </row>
    <row r="106" ht="21.35" hidden="1" customHeight="1" spans="1:27">
      <c r="A106" s="66">
        <v>99</v>
      </c>
      <c r="B106" s="94" t="s">
        <v>105</v>
      </c>
      <c r="C106" s="66" t="s">
        <v>33</v>
      </c>
      <c r="D106" s="66" t="s">
        <v>30</v>
      </c>
      <c r="E106" s="24">
        <v>103000</v>
      </c>
      <c r="F106" s="26">
        <v>26697</v>
      </c>
      <c r="G106" s="26">
        <v>17764</v>
      </c>
      <c r="H106" s="26">
        <f t="shared" si="22"/>
        <v>8933</v>
      </c>
      <c r="I106" s="26">
        <v>2977</v>
      </c>
      <c r="J106" s="26">
        <v>3319.008</v>
      </c>
      <c r="K106" s="42">
        <v>2642</v>
      </c>
      <c r="L106" s="42">
        <v>2971</v>
      </c>
      <c r="M106" s="26">
        <v>30249.912</v>
      </c>
      <c r="N106" s="43">
        <f t="shared" ref="N106:N164" si="25">(M106-G106)/G106*100</f>
        <v>70.2877279891916</v>
      </c>
      <c r="O106" s="26">
        <v>3538.656</v>
      </c>
      <c r="P106" s="42">
        <f t="shared" ref="P106:P139" si="26">(O106-J106)/J106*100</f>
        <v>6.61788100540885</v>
      </c>
      <c r="Q106" s="42">
        <v>1587.16</v>
      </c>
      <c r="R106" s="42">
        <f t="shared" ref="R106:R114" si="27">(Q106-K106)/K106*100</f>
        <v>-39.9258137774413</v>
      </c>
      <c r="S106" s="42">
        <v>2493</v>
      </c>
      <c r="T106" s="42">
        <f t="shared" si="17"/>
        <v>-16.0888589700438</v>
      </c>
      <c r="U106" s="42"/>
      <c r="V106" s="42"/>
      <c r="W106" s="42"/>
      <c r="X106" s="42"/>
      <c r="Y106" s="42"/>
      <c r="Z106" s="24">
        <v>1</v>
      </c>
      <c r="AA106" s="46">
        <f t="shared" si="18"/>
        <v>15.8716</v>
      </c>
    </row>
    <row r="107" ht="21.35" hidden="1" customHeight="1" spans="1:27">
      <c r="A107" s="66">
        <v>100</v>
      </c>
      <c r="B107" s="94" t="s">
        <v>106</v>
      </c>
      <c r="C107" s="66" t="s">
        <v>33</v>
      </c>
      <c r="D107" s="66" t="s">
        <v>30</v>
      </c>
      <c r="E107" s="24">
        <v>10250</v>
      </c>
      <c r="F107" s="26">
        <v>10400</v>
      </c>
      <c r="G107" s="26">
        <v>7515</v>
      </c>
      <c r="H107" s="26">
        <v>2926</v>
      </c>
      <c r="I107" s="26">
        <v>975.408</v>
      </c>
      <c r="J107" s="26">
        <v>974.148</v>
      </c>
      <c r="K107" s="42">
        <v>966</v>
      </c>
      <c r="L107" s="42">
        <v>985</v>
      </c>
      <c r="M107" s="26">
        <v>6806.912</v>
      </c>
      <c r="N107" s="43">
        <f t="shared" si="25"/>
        <v>-9.42232867598137</v>
      </c>
      <c r="O107" s="26">
        <v>913.92</v>
      </c>
      <c r="P107" s="42">
        <f t="shared" si="26"/>
        <v>-6.18263343968268</v>
      </c>
      <c r="Q107" s="42">
        <v>940.828</v>
      </c>
      <c r="R107" s="42">
        <f t="shared" si="27"/>
        <v>-2.60579710144928</v>
      </c>
      <c r="S107" s="42">
        <v>981</v>
      </c>
      <c r="T107" s="42">
        <f t="shared" si="17"/>
        <v>-0.406091370558376</v>
      </c>
      <c r="U107" s="42"/>
      <c r="V107" s="42"/>
      <c r="W107" s="42"/>
      <c r="X107" s="42"/>
      <c r="Y107" s="42"/>
      <c r="Z107" s="24">
        <v>1</v>
      </c>
      <c r="AA107" s="46">
        <f t="shared" si="18"/>
        <v>9.40828</v>
      </c>
    </row>
    <row r="108" ht="21.35" hidden="1" customHeight="1" spans="1:27">
      <c r="A108" s="66">
        <v>101</v>
      </c>
      <c r="B108" s="94" t="s">
        <v>107</v>
      </c>
      <c r="C108" s="66" t="s">
        <v>33</v>
      </c>
      <c r="D108" s="66" t="s">
        <v>30</v>
      </c>
      <c r="E108" s="24">
        <v>4115</v>
      </c>
      <c r="F108" s="26">
        <v>2480</v>
      </c>
      <c r="G108" s="26">
        <v>1860</v>
      </c>
      <c r="H108" s="26">
        <f t="shared" ref="H108:H111" si="28">F108-G108</f>
        <v>620</v>
      </c>
      <c r="I108" s="26">
        <v>207</v>
      </c>
      <c r="J108" s="26">
        <v>224</v>
      </c>
      <c r="K108" s="42">
        <v>198</v>
      </c>
      <c r="L108" s="42">
        <v>198</v>
      </c>
      <c r="M108" s="26">
        <v>1375.731</v>
      </c>
      <c r="N108" s="43">
        <f t="shared" si="25"/>
        <v>-26.0359677419355</v>
      </c>
      <c r="O108" s="26">
        <v>147</v>
      </c>
      <c r="P108" s="42">
        <f t="shared" si="26"/>
        <v>-34.375</v>
      </c>
      <c r="Q108" s="42">
        <v>127</v>
      </c>
      <c r="R108" s="42">
        <f t="shared" si="27"/>
        <v>-35.8585858585859</v>
      </c>
      <c r="S108" s="42">
        <v>146</v>
      </c>
      <c r="T108" s="42">
        <f t="shared" si="17"/>
        <v>-26.2626262626263</v>
      </c>
      <c r="U108" s="42"/>
      <c r="V108" s="42"/>
      <c r="W108" s="42"/>
      <c r="X108" s="42"/>
      <c r="Y108" s="42"/>
      <c r="Z108" s="24">
        <v>1</v>
      </c>
      <c r="AA108" s="46">
        <f t="shared" si="18"/>
        <v>1.27</v>
      </c>
    </row>
    <row r="109" ht="21.35" hidden="1" customHeight="1" spans="1:27">
      <c r="A109" s="66">
        <v>102</v>
      </c>
      <c r="B109" s="93" t="s">
        <v>211</v>
      </c>
      <c r="C109" s="66" t="s">
        <v>51</v>
      </c>
      <c r="D109" s="66" t="s">
        <v>109</v>
      </c>
      <c r="E109" s="24">
        <v>1468</v>
      </c>
      <c r="F109" s="26">
        <v>664468</v>
      </c>
      <c r="G109" s="26">
        <v>554433</v>
      </c>
      <c r="H109" s="26">
        <v>165844.8</v>
      </c>
      <c r="I109" s="26">
        <v>55281.6</v>
      </c>
      <c r="J109" s="26">
        <v>55981.2</v>
      </c>
      <c r="K109" s="42">
        <v>54054</v>
      </c>
      <c r="L109" s="42">
        <v>55810</v>
      </c>
      <c r="M109" s="26">
        <v>493759.2</v>
      </c>
      <c r="N109" s="43">
        <f t="shared" si="25"/>
        <v>-10.9433962264151</v>
      </c>
      <c r="O109" s="26">
        <v>55842.6</v>
      </c>
      <c r="P109" s="42">
        <f t="shared" si="26"/>
        <v>-0.24758311718934</v>
      </c>
      <c r="Q109" s="42">
        <v>54265</v>
      </c>
      <c r="R109" s="42">
        <f t="shared" si="27"/>
        <v>0.39035039035039</v>
      </c>
      <c r="S109" s="42">
        <v>56008</v>
      </c>
      <c r="T109" s="42">
        <f t="shared" si="17"/>
        <v>0.354775129905035</v>
      </c>
      <c r="U109" s="42"/>
      <c r="V109" s="42"/>
      <c r="W109" s="42"/>
      <c r="X109" s="42"/>
      <c r="Y109" s="42"/>
      <c r="Z109" s="24">
        <v>1</v>
      </c>
      <c r="AA109" s="46">
        <f t="shared" si="18"/>
        <v>542.65</v>
      </c>
    </row>
    <row r="110" ht="21.35" hidden="1" customHeight="1" spans="1:27">
      <c r="A110" s="66">
        <v>103</v>
      </c>
      <c r="B110" s="93" t="s">
        <v>171</v>
      </c>
      <c r="C110" s="66" t="s">
        <v>79</v>
      </c>
      <c r="D110" s="66" t="s">
        <v>109</v>
      </c>
      <c r="E110" s="24">
        <v>180000</v>
      </c>
      <c r="F110" s="26">
        <v>211600</v>
      </c>
      <c r="G110" s="26">
        <v>126936</v>
      </c>
      <c r="H110" s="26">
        <f t="shared" si="28"/>
        <v>84664</v>
      </c>
      <c r="I110" s="26">
        <v>28221</v>
      </c>
      <c r="J110" s="26">
        <v>28826.16</v>
      </c>
      <c r="K110" s="42">
        <v>27010.9</v>
      </c>
      <c r="L110" s="42">
        <v>28826</v>
      </c>
      <c r="M110" s="26">
        <v>232375.968</v>
      </c>
      <c r="N110" s="43">
        <f t="shared" si="25"/>
        <v>83.0654566080544</v>
      </c>
      <c r="O110" s="26">
        <v>24881.472</v>
      </c>
      <c r="P110" s="42">
        <f t="shared" si="26"/>
        <v>-13.6844033336386</v>
      </c>
      <c r="Q110" s="42">
        <v>20755.67</v>
      </c>
      <c r="R110" s="42">
        <f t="shared" si="27"/>
        <v>-23.1581694797286</v>
      </c>
      <c r="S110" s="42">
        <v>22123</v>
      </c>
      <c r="T110" s="42">
        <f t="shared" si="17"/>
        <v>-23.2533129813363</v>
      </c>
      <c r="U110" s="42"/>
      <c r="V110" s="42"/>
      <c r="W110" s="42"/>
      <c r="X110" s="42"/>
      <c r="Y110" s="42"/>
      <c r="Z110" s="24">
        <v>1</v>
      </c>
      <c r="AA110" s="46">
        <f t="shared" si="18"/>
        <v>207.5567</v>
      </c>
    </row>
    <row r="111" ht="21.35" hidden="1" customHeight="1" spans="1:27">
      <c r="A111" s="66">
        <v>104</v>
      </c>
      <c r="B111" s="94" t="s">
        <v>108</v>
      </c>
      <c r="C111" s="66" t="s">
        <v>54</v>
      </c>
      <c r="D111" s="66" t="s">
        <v>109</v>
      </c>
      <c r="E111" s="24">
        <v>1230182</v>
      </c>
      <c r="F111" s="26">
        <v>514994</v>
      </c>
      <c r="G111" s="26">
        <v>463258</v>
      </c>
      <c r="H111" s="26">
        <f t="shared" si="28"/>
        <v>51736</v>
      </c>
      <c r="I111" s="26">
        <v>51112</v>
      </c>
      <c r="J111" s="26">
        <v>51736</v>
      </c>
      <c r="K111" s="75">
        <v>51547</v>
      </c>
      <c r="L111" s="75">
        <v>51561.57</v>
      </c>
      <c r="M111" s="26">
        <v>443890</v>
      </c>
      <c r="N111" s="43">
        <f t="shared" si="25"/>
        <v>-4.1808236447077</v>
      </c>
      <c r="O111" s="26">
        <v>51191</v>
      </c>
      <c r="P111" s="42">
        <f t="shared" si="26"/>
        <v>-1.05342508118138</v>
      </c>
      <c r="Q111" s="75">
        <v>49225</v>
      </c>
      <c r="R111" s="42">
        <f t="shared" si="27"/>
        <v>-4.50462684540322</v>
      </c>
      <c r="S111" s="42">
        <v>51083.13</v>
      </c>
      <c r="T111" s="42">
        <f t="shared" si="17"/>
        <v>-0.927900372312174</v>
      </c>
      <c r="U111" s="42"/>
      <c r="V111" s="42"/>
      <c r="W111" s="42"/>
      <c r="X111" s="42"/>
      <c r="Y111" s="42"/>
      <c r="Z111" s="24">
        <v>1</v>
      </c>
      <c r="AA111" s="46">
        <f t="shared" si="18"/>
        <v>492.25</v>
      </c>
    </row>
    <row r="112" ht="21.35" hidden="1" customHeight="1" spans="1:27">
      <c r="A112" s="66">
        <v>105</v>
      </c>
      <c r="B112" s="93" t="s">
        <v>212</v>
      </c>
      <c r="C112" s="66" t="s">
        <v>66</v>
      </c>
      <c r="D112" s="66" t="s">
        <v>111</v>
      </c>
      <c r="E112" s="24">
        <v>14930</v>
      </c>
      <c r="F112" s="26">
        <v>2821.035</v>
      </c>
      <c r="G112" s="26">
        <v>1264.221</v>
      </c>
      <c r="H112" s="26">
        <v>1556.814</v>
      </c>
      <c r="I112" s="26">
        <v>518.938</v>
      </c>
      <c r="J112" s="26">
        <v>451.0178</v>
      </c>
      <c r="K112" s="42">
        <v>571</v>
      </c>
      <c r="L112" s="42">
        <v>535</v>
      </c>
      <c r="M112" s="26">
        <v>4621.869</v>
      </c>
      <c r="N112" s="43">
        <f t="shared" si="25"/>
        <v>265.590272586834</v>
      </c>
      <c r="O112" s="26">
        <v>673.218</v>
      </c>
      <c r="P112" s="42">
        <f t="shared" si="26"/>
        <v>49.2663925902703</v>
      </c>
      <c r="Q112" s="75">
        <v>763.413</v>
      </c>
      <c r="R112" s="42">
        <f t="shared" si="27"/>
        <v>33.6975481611208</v>
      </c>
      <c r="S112" s="42">
        <v>811</v>
      </c>
      <c r="T112" s="42">
        <f t="shared" si="17"/>
        <v>51.588785046729</v>
      </c>
      <c r="U112" s="42"/>
      <c r="V112" s="42"/>
      <c r="W112" s="42"/>
      <c r="X112" s="42"/>
      <c r="Y112" s="42"/>
      <c r="Z112" s="24">
        <v>1</v>
      </c>
      <c r="AA112" s="46">
        <f t="shared" si="18"/>
        <v>7.63413</v>
      </c>
    </row>
    <row r="113" ht="21.35" hidden="1" customHeight="1" spans="1:28">
      <c r="A113" s="66">
        <v>106</v>
      </c>
      <c r="B113" s="93" t="s">
        <v>169</v>
      </c>
      <c r="C113" s="66" t="s">
        <v>29</v>
      </c>
      <c r="D113" s="66" t="s">
        <v>52</v>
      </c>
      <c r="E113" s="24">
        <v>28600</v>
      </c>
      <c r="F113" s="26">
        <v>6230.049</v>
      </c>
      <c r="G113" s="26">
        <v>4835.11</v>
      </c>
      <c r="H113" s="26">
        <v>1394.939</v>
      </c>
      <c r="I113" s="26">
        <v>464</v>
      </c>
      <c r="J113" s="26">
        <v>401.856</v>
      </c>
      <c r="K113" s="42">
        <v>599</v>
      </c>
      <c r="L113" s="42">
        <v>394</v>
      </c>
      <c r="M113" s="26">
        <v>3455.7297</v>
      </c>
      <c r="N113" s="43">
        <f t="shared" si="25"/>
        <v>-28.5284161063554</v>
      </c>
      <c r="O113" s="26">
        <v>503.874</v>
      </c>
      <c r="P113" s="42">
        <f t="shared" si="26"/>
        <v>25.3867056856187</v>
      </c>
      <c r="Q113" s="42">
        <v>589</v>
      </c>
      <c r="R113" s="42">
        <f t="shared" si="27"/>
        <v>-1.669449081803</v>
      </c>
      <c r="S113" s="42">
        <v>610</v>
      </c>
      <c r="T113" s="42">
        <f t="shared" si="17"/>
        <v>54.8223350253807</v>
      </c>
      <c r="U113" s="42"/>
      <c r="V113" s="42"/>
      <c r="W113" s="42"/>
      <c r="X113" s="42"/>
      <c r="Y113" s="42"/>
      <c r="Z113" s="24">
        <v>1</v>
      </c>
      <c r="AA113" s="46">
        <f t="shared" si="18"/>
        <v>5.89</v>
      </c>
      <c r="AB113" s="5" t="s">
        <v>186</v>
      </c>
    </row>
    <row r="114" ht="21.35" hidden="1" customHeight="1" spans="1:27">
      <c r="A114" s="66">
        <v>107</v>
      </c>
      <c r="B114" s="94" t="s">
        <v>110</v>
      </c>
      <c r="C114" s="66" t="s">
        <v>66</v>
      </c>
      <c r="D114" s="66" t="s">
        <v>111</v>
      </c>
      <c r="E114" s="24">
        <v>26000</v>
      </c>
      <c r="F114" s="26">
        <v>12308.692</v>
      </c>
      <c r="G114" s="26">
        <v>9240.374</v>
      </c>
      <c r="H114" s="26">
        <v>3068.318</v>
      </c>
      <c r="I114" s="26">
        <v>1022.7727</v>
      </c>
      <c r="J114" s="26">
        <v>1116.522</v>
      </c>
      <c r="K114" s="42">
        <v>1012.484</v>
      </c>
      <c r="L114" s="42">
        <v>939.312</v>
      </c>
      <c r="M114" s="26">
        <v>8214.448</v>
      </c>
      <c r="N114" s="43">
        <f t="shared" si="25"/>
        <v>-11.1026458452872</v>
      </c>
      <c r="O114" s="26">
        <v>884.895</v>
      </c>
      <c r="P114" s="42">
        <f t="shared" si="26"/>
        <v>-20.7454040314477</v>
      </c>
      <c r="Q114" s="42">
        <v>851.939</v>
      </c>
      <c r="R114" s="42">
        <f t="shared" si="27"/>
        <v>-15.8565468688888</v>
      </c>
      <c r="S114" s="42">
        <v>923.681</v>
      </c>
      <c r="T114" s="42">
        <f t="shared" si="17"/>
        <v>-1.66409031290987</v>
      </c>
      <c r="U114" s="42"/>
      <c r="V114" s="42"/>
      <c r="W114" s="42"/>
      <c r="X114" s="42"/>
      <c r="Y114" s="42"/>
      <c r="Z114" s="24">
        <v>1</v>
      </c>
      <c r="AA114" s="46">
        <f t="shared" si="18"/>
        <v>8.51939</v>
      </c>
    </row>
    <row r="115" ht="21.35" hidden="1" customHeight="1" spans="1:27">
      <c r="A115" s="66">
        <v>108</v>
      </c>
      <c r="B115" s="93" t="s">
        <v>213</v>
      </c>
      <c r="C115" s="66" t="s">
        <v>66</v>
      </c>
      <c r="D115" s="66" t="s">
        <v>111</v>
      </c>
      <c r="E115" s="24">
        <v>26395</v>
      </c>
      <c r="F115" s="26">
        <v>15841.3862</v>
      </c>
      <c r="G115" s="26">
        <v>11275.844</v>
      </c>
      <c r="H115" s="26">
        <v>4565.5422</v>
      </c>
      <c r="I115" s="26">
        <v>1521.8474</v>
      </c>
      <c r="J115" s="26">
        <v>1375.6894</v>
      </c>
      <c r="K115" s="42">
        <v>0</v>
      </c>
      <c r="L115" s="42">
        <v>1651</v>
      </c>
      <c r="M115" s="26">
        <v>12818.538</v>
      </c>
      <c r="N115" s="43">
        <f t="shared" si="25"/>
        <v>13.6814060215803</v>
      </c>
      <c r="O115" s="26">
        <v>1673.1592</v>
      </c>
      <c r="P115" s="42">
        <f t="shared" si="26"/>
        <v>21.6233257303575</v>
      </c>
      <c r="Q115" s="42">
        <v>1627.09</v>
      </c>
      <c r="R115" s="42" t="s">
        <v>70</v>
      </c>
      <c r="S115" s="42">
        <v>1739</v>
      </c>
      <c r="T115" s="42">
        <f t="shared" si="17"/>
        <v>5.33010296789824</v>
      </c>
      <c r="U115" s="42"/>
      <c r="V115" s="42"/>
      <c r="W115" s="42"/>
      <c r="X115" s="42"/>
      <c r="Y115" s="42"/>
      <c r="Z115" s="24">
        <v>1</v>
      </c>
      <c r="AA115" s="46">
        <f t="shared" si="18"/>
        <v>16.2709</v>
      </c>
    </row>
    <row r="116" ht="21.35" hidden="1" customHeight="1" spans="1:27">
      <c r="A116" s="66">
        <v>109</v>
      </c>
      <c r="B116" s="93" t="s">
        <v>214</v>
      </c>
      <c r="C116" s="66" t="s">
        <v>66</v>
      </c>
      <c r="D116" s="66" t="s">
        <v>111</v>
      </c>
      <c r="E116" s="24">
        <v>13250</v>
      </c>
      <c r="F116" s="26">
        <v>6487.362</v>
      </c>
      <c r="G116" s="26">
        <v>4832.751</v>
      </c>
      <c r="H116" s="26">
        <v>1654.611</v>
      </c>
      <c r="I116" s="26">
        <v>551.537</v>
      </c>
      <c r="J116" s="26">
        <v>473.025</v>
      </c>
      <c r="K116" s="42">
        <v>578.97</v>
      </c>
      <c r="L116" s="42">
        <v>602.616</v>
      </c>
      <c r="M116" s="26"/>
      <c r="N116" s="43">
        <f t="shared" si="25"/>
        <v>-100</v>
      </c>
      <c r="O116" s="26">
        <v>771.225</v>
      </c>
      <c r="P116" s="42">
        <f t="shared" si="26"/>
        <v>63.0410654827969</v>
      </c>
      <c r="Q116" s="42">
        <v>705.642</v>
      </c>
      <c r="R116" s="42">
        <f t="shared" ref="R116:R139" si="29">(Q116-K116)/K116*100</f>
        <v>21.8788538266231</v>
      </c>
      <c r="S116" s="84">
        <v>747.558000000001</v>
      </c>
      <c r="T116" s="42">
        <f t="shared" si="17"/>
        <v>24.052132701422</v>
      </c>
      <c r="U116" s="42"/>
      <c r="V116" s="42"/>
      <c r="W116" s="42"/>
      <c r="X116" s="42"/>
      <c r="Y116" s="42"/>
      <c r="Z116" s="24">
        <v>1</v>
      </c>
      <c r="AA116" s="46">
        <f t="shared" si="18"/>
        <v>7.05642</v>
      </c>
    </row>
    <row r="117" ht="21.35" hidden="1" customHeight="1" spans="1:27">
      <c r="A117" s="66">
        <v>110</v>
      </c>
      <c r="B117" s="94" t="s">
        <v>112</v>
      </c>
      <c r="C117" s="66" t="s">
        <v>66</v>
      </c>
      <c r="D117" s="66" t="s">
        <v>111</v>
      </c>
      <c r="E117" s="24">
        <v>12500</v>
      </c>
      <c r="F117" s="26">
        <v>3595.62</v>
      </c>
      <c r="G117" s="26">
        <v>2511.81</v>
      </c>
      <c r="H117" s="26">
        <v>1083.81</v>
      </c>
      <c r="I117" s="26">
        <v>361.27</v>
      </c>
      <c r="J117" s="26">
        <v>355.74</v>
      </c>
      <c r="K117" s="42">
        <v>393.54</v>
      </c>
      <c r="L117" s="42">
        <v>334.53</v>
      </c>
      <c r="M117" s="26">
        <v>2748.69</v>
      </c>
      <c r="N117" s="43">
        <f t="shared" si="25"/>
        <v>9.43064961123652</v>
      </c>
      <c r="O117" s="26">
        <v>214.62</v>
      </c>
      <c r="P117" s="42">
        <f t="shared" si="26"/>
        <v>-39.6694214876033</v>
      </c>
      <c r="Q117" s="42">
        <v>186.48</v>
      </c>
      <c r="R117" s="42">
        <f t="shared" si="29"/>
        <v>-52.6147278548559</v>
      </c>
      <c r="S117" s="42">
        <v>215.67</v>
      </c>
      <c r="T117" s="42">
        <f t="shared" si="17"/>
        <v>-35.5304456999372</v>
      </c>
      <c r="U117" s="42"/>
      <c r="V117" s="42"/>
      <c r="W117" s="42"/>
      <c r="X117" s="42"/>
      <c r="Y117" s="42"/>
      <c r="Z117" s="24">
        <v>1</v>
      </c>
      <c r="AA117" s="46">
        <f t="shared" si="18"/>
        <v>1.8648</v>
      </c>
    </row>
    <row r="118" ht="21.35" hidden="1" customHeight="1" spans="1:27">
      <c r="A118" s="66">
        <v>111</v>
      </c>
      <c r="B118" s="93" t="s">
        <v>215</v>
      </c>
      <c r="C118" s="66" t="s">
        <v>66</v>
      </c>
      <c r="D118" s="66" t="s">
        <v>111</v>
      </c>
      <c r="E118" s="24">
        <v>8250</v>
      </c>
      <c r="F118" s="26">
        <v>4346.3</v>
      </c>
      <c r="G118" s="26">
        <v>2915.612</v>
      </c>
      <c r="H118" s="26">
        <v>1430.688</v>
      </c>
      <c r="I118" s="26">
        <v>476.896</v>
      </c>
      <c r="J118" s="26">
        <v>297.136</v>
      </c>
      <c r="K118" s="42">
        <v>553.28</v>
      </c>
      <c r="L118" s="42">
        <v>580.272</v>
      </c>
      <c r="M118" s="26">
        <v>3642.856</v>
      </c>
      <c r="N118" s="43">
        <f t="shared" si="25"/>
        <v>24.943099424752</v>
      </c>
      <c r="O118" s="26">
        <v>539.112</v>
      </c>
      <c r="P118" s="42">
        <f t="shared" si="26"/>
        <v>81.4361100640784</v>
      </c>
      <c r="Q118" s="75">
        <v>558.04</v>
      </c>
      <c r="R118" s="42">
        <f t="shared" si="29"/>
        <v>0.860323886639675</v>
      </c>
      <c r="S118" s="42">
        <v>586.404</v>
      </c>
      <c r="T118" s="42">
        <f t="shared" si="17"/>
        <v>1.05674580196872</v>
      </c>
      <c r="U118" s="42"/>
      <c r="V118" s="42"/>
      <c r="W118" s="42"/>
      <c r="X118" s="42"/>
      <c r="Y118" s="42"/>
      <c r="Z118" s="24">
        <v>1</v>
      </c>
      <c r="AA118" s="46">
        <f t="shared" si="18"/>
        <v>5.5804</v>
      </c>
    </row>
    <row r="119" s="8" customFormat="1" ht="21.35" hidden="1" customHeight="1" spans="1:28">
      <c r="A119" s="66">
        <v>112</v>
      </c>
      <c r="B119" s="93" t="s">
        <v>216</v>
      </c>
      <c r="C119" s="66" t="s">
        <v>44</v>
      </c>
      <c r="D119" s="66" t="s">
        <v>52</v>
      </c>
      <c r="E119" s="24">
        <v>11800</v>
      </c>
      <c r="F119" s="26">
        <v>3456</v>
      </c>
      <c r="G119" s="26">
        <v>2209</v>
      </c>
      <c r="H119" s="26">
        <v>1256</v>
      </c>
      <c r="I119" s="26">
        <v>419</v>
      </c>
      <c r="J119" s="26">
        <v>276</v>
      </c>
      <c r="K119" s="75">
        <v>620.193</v>
      </c>
      <c r="L119" s="75">
        <v>360</v>
      </c>
      <c r="M119" s="26">
        <v>2779.476</v>
      </c>
      <c r="N119" s="43">
        <f t="shared" si="25"/>
        <v>25.8250792213671</v>
      </c>
      <c r="O119" s="26">
        <v>362</v>
      </c>
      <c r="P119" s="42">
        <f t="shared" si="26"/>
        <v>31.1594202898551</v>
      </c>
      <c r="Q119" s="75">
        <v>546.231</v>
      </c>
      <c r="R119" s="42">
        <f t="shared" si="29"/>
        <v>-11.9256425016084</v>
      </c>
      <c r="S119" s="42">
        <v>427</v>
      </c>
      <c r="T119" s="42">
        <f t="shared" si="17"/>
        <v>18.6111111111111</v>
      </c>
      <c r="U119" s="42"/>
      <c r="V119" s="42"/>
      <c r="W119" s="42"/>
      <c r="X119" s="42"/>
      <c r="Y119" s="42"/>
      <c r="Z119" s="24">
        <v>1</v>
      </c>
      <c r="AA119" s="46">
        <f t="shared" si="18"/>
        <v>5.46231</v>
      </c>
      <c r="AB119" s="5"/>
    </row>
    <row r="120" ht="21.35" hidden="1" customHeight="1" spans="1:27">
      <c r="A120" s="66">
        <v>113</v>
      </c>
      <c r="B120" s="94" t="s">
        <v>113</v>
      </c>
      <c r="C120" s="66" t="s">
        <v>29</v>
      </c>
      <c r="D120" s="66" t="s">
        <v>52</v>
      </c>
      <c r="E120" s="24">
        <v>8800</v>
      </c>
      <c r="F120" s="26">
        <v>5714.583</v>
      </c>
      <c r="G120" s="26">
        <v>4271.358</v>
      </c>
      <c r="H120" s="26">
        <v>1443.225</v>
      </c>
      <c r="I120" s="26">
        <v>481</v>
      </c>
      <c r="J120" s="26">
        <v>530.397</v>
      </c>
      <c r="K120" s="42">
        <v>394</v>
      </c>
      <c r="L120" s="42">
        <v>519</v>
      </c>
      <c r="M120" s="26">
        <v>3897.201</v>
      </c>
      <c r="N120" s="43">
        <f t="shared" si="25"/>
        <v>-8.75967315312835</v>
      </c>
      <c r="O120" s="26">
        <v>428.421</v>
      </c>
      <c r="P120" s="42">
        <f t="shared" si="26"/>
        <v>-19.2263530902324</v>
      </c>
      <c r="Q120" s="42">
        <v>556</v>
      </c>
      <c r="R120" s="42">
        <f t="shared" si="29"/>
        <v>41.1167512690355</v>
      </c>
      <c r="S120" s="42">
        <v>571</v>
      </c>
      <c r="T120" s="42">
        <f t="shared" si="17"/>
        <v>10.019267822736</v>
      </c>
      <c r="U120" s="42"/>
      <c r="V120" s="42"/>
      <c r="W120" s="42"/>
      <c r="X120" s="42"/>
      <c r="Y120" s="42"/>
      <c r="Z120" s="24">
        <v>1</v>
      </c>
      <c r="AA120" s="46">
        <f t="shared" si="18"/>
        <v>5.56</v>
      </c>
    </row>
    <row r="121" ht="21.35" hidden="1" customHeight="1" spans="1:27">
      <c r="A121" s="66">
        <v>114</v>
      </c>
      <c r="B121" s="93" t="s">
        <v>217</v>
      </c>
      <c r="C121" s="66" t="s">
        <v>51</v>
      </c>
      <c r="D121" s="66" t="s">
        <v>52</v>
      </c>
      <c r="E121" s="24">
        <v>10665</v>
      </c>
      <c r="F121" s="26">
        <v>2687</v>
      </c>
      <c r="G121" s="26">
        <v>1970</v>
      </c>
      <c r="H121" s="26">
        <f t="shared" ref="H121:H123" si="30">F121-G121</f>
        <v>717</v>
      </c>
      <c r="I121" s="26">
        <v>232.58</v>
      </c>
      <c r="J121" s="26">
        <v>237.66</v>
      </c>
      <c r="K121" s="42">
        <v>235.68</v>
      </c>
      <c r="L121" s="42">
        <v>244.27</v>
      </c>
      <c r="M121" s="26">
        <v>2070.488</v>
      </c>
      <c r="N121" s="43">
        <f t="shared" si="25"/>
        <v>5.10091370558375</v>
      </c>
      <c r="O121" s="26">
        <v>314.89</v>
      </c>
      <c r="P121" s="42">
        <f t="shared" si="26"/>
        <v>32.4960026929227</v>
      </c>
      <c r="Q121" s="42">
        <v>295.26</v>
      </c>
      <c r="R121" s="42">
        <f t="shared" si="29"/>
        <v>25.2800407331976</v>
      </c>
      <c r="S121" s="42">
        <v>314.33</v>
      </c>
      <c r="T121" s="42">
        <f t="shared" si="17"/>
        <v>28.6813771646129</v>
      </c>
      <c r="U121" s="42"/>
      <c r="V121" s="42"/>
      <c r="W121" s="42"/>
      <c r="X121" s="42"/>
      <c r="Y121" s="42"/>
      <c r="Z121" s="24">
        <v>1</v>
      </c>
      <c r="AA121" s="46">
        <f t="shared" si="18"/>
        <v>2.9526</v>
      </c>
    </row>
    <row r="122" ht="21.35" hidden="1" customHeight="1" spans="1:27">
      <c r="A122" s="66">
        <v>115</v>
      </c>
      <c r="B122" s="94" t="s">
        <v>114</v>
      </c>
      <c r="C122" s="66" t="s">
        <v>51</v>
      </c>
      <c r="D122" s="66" t="s">
        <v>52</v>
      </c>
      <c r="E122" s="24">
        <v>3400</v>
      </c>
      <c r="F122" s="26">
        <v>1996</v>
      </c>
      <c r="G122" s="26">
        <v>1489</v>
      </c>
      <c r="H122" s="26">
        <f t="shared" si="30"/>
        <v>507</v>
      </c>
      <c r="I122" s="26">
        <v>166</v>
      </c>
      <c r="J122" s="26">
        <v>83</v>
      </c>
      <c r="K122" s="42">
        <v>200</v>
      </c>
      <c r="L122" s="42">
        <v>224</v>
      </c>
      <c r="M122" s="26">
        <v>896</v>
      </c>
      <c r="N122" s="43">
        <f t="shared" si="25"/>
        <v>-39.8253861652116</v>
      </c>
      <c r="O122" s="26">
        <v>227</v>
      </c>
      <c r="P122" s="42">
        <f t="shared" si="26"/>
        <v>173.493975903614</v>
      </c>
      <c r="Q122" s="42">
        <v>237.07</v>
      </c>
      <c r="R122" s="42">
        <f t="shared" si="29"/>
        <v>18.535</v>
      </c>
      <c r="S122" s="42">
        <v>238.5</v>
      </c>
      <c r="T122" s="42">
        <f t="shared" si="17"/>
        <v>6.47321428571429</v>
      </c>
      <c r="U122" s="42"/>
      <c r="V122" s="42"/>
      <c r="W122" s="42"/>
      <c r="X122" s="42"/>
      <c r="Y122" s="42"/>
      <c r="Z122" s="24">
        <v>1</v>
      </c>
      <c r="AA122" s="46">
        <f t="shared" si="18"/>
        <v>2.3707</v>
      </c>
    </row>
    <row r="123" ht="21.35" hidden="1" customHeight="1" spans="1:27">
      <c r="A123" s="66">
        <v>116</v>
      </c>
      <c r="B123" s="93" t="s">
        <v>218</v>
      </c>
      <c r="C123" s="66" t="s">
        <v>33</v>
      </c>
      <c r="D123" s="66" t="s">
        <v>52</v>
      </c>
      <c r="E123" s="24">
        <v>22000</v>
      </c>
      <c r="F123" s="26">
        <v>6464</v>
      </c>
      <c r="G123" s="26">
        <v>4305</v>
      </c>
      <c r="H123" s="26">
        <f t="shared" si="30"/>
        <v>2159</v>
      </c>
      <c r="I123" s="26">
        <v>719.65</v>
      </c>
      <c r="J123" s="26">
        <v>456</v>
      </c>
      <c r="K123" s="42">
        <v>569.7523</v>
      </c>
      <c r="L123" s="42">
        <v>1042.2393</v>
      </c>
      <c r="M123" s="26">
        <v>6781</v>
      </c>
      <c r="N123" s="43">
        <f t="shared" si="25"/>
        <v>57.5145180023229</v>
      </c>
      <c r="O123" s="26">
        <v>893</v>
      </c>
      <c r="P123" s="42">
        <f t="shared" si="26"/>
        <v>95.8333333333333</v>
      </c>
      <c r="Q123" s="42">
        <v>834.3513</v>
      </c>
      <c r="R123" s="42">
        <f t="shared" si="29"/>
        <v>46.4410586846249</v>
      </c>
      <c r="S123" s="42">
        <v>792.3183</v>
      </c>
      <c r="T123" s="42">
        <f t="shared" si="17"/>
        <v>-23.9792339436826</v>
      </c>
      <c r="U123" s="42"/>
      <c r="V123" s="42"/>
      <c r="W123" s="42"/>
      <c r="X123" s="42"/>
      <c r="Y123" s="42"/>
      <c r="Z123" s="24">
        <v>1</v>
      </c>
      <c r="AA123" s="46">
        <f t="shared" si="18"/>
        <v>8.343513</v>
      </c>
    </row>
    <row r="124" s="52" customFormat="1" ht="21.35" hidden="1" customHeight="1" spans="1:28">
      <c r="A124" s="66">
        <v>117</v>
      </c>
      <c r="B124" s="94" t="s">
        <v>115</v>
      </c>
      <c r="C124" s="66" t="s">
        <v>33</v>
      </c>
      <c r="D124" s="66" t="s">
        <v>27</v>
      </c>
      <c r="E124" s="24">
        <v>5350</v>
      </c>
      <c r="F124" s="26">
        <v>2195.648</v>
      </c>
      <c r="G124" s="26">
        <v>1550.934</v>
      </c>
      <c r="H124" s="26">
        <v>644.714</v>
      </c>
      <c r="I124" s="25">
        <v>214.904666666667</v>
      </c>
      <c r="J124" s="73">
        <v>206.584</v>
      </c>
      <c r="K124" s="42">
        <v>204.96</v>
      </c>
      <c r="L124" s="42">
        <v>233</v>
      </c>
      <c r="M124" s="24">
        <v>1783.236</v>
      </c>
      <c r="N124" s="43">
        <f t="shared" si="25"/>
        <v>14.9782002328919</v>
      </c>
      <c r="O124" s="26">
        <v>222.516</v>
      </c>
      <c r="P124" s="42">
        <f t="shared" si="26"/>
        <v>7.71211710490647</v>
      </c>
      <c r="Q124" s="42">
        <v>214.396</v>
      </c>
      <c r="R124" s="42">
        <f t="shared" si="29"/>
        <v>4.60382513661201</v>
      </c>
      <c r="S124" s="42">
        <v>198</v>
      </c>
      <c r="T124" s="42">
        <f t="shared" si="17"/>
        <v>-15.0214592274678</v>
      </c>
      <c r="U124" s="42"/>
      <c r="V124" s="42"/>
      <c r="W124" s="42"/>
      <c r="X124" s="42"/>
      <c r="Y124" s="42"/>
      <c r="Z124" s="24">
        <v>1</v>
      </c>
      <c r="AA124" s="46">
        <f t="shared" si="18"/>
        <v>2.14396</v>
      </c>
      <c r="AB124" s="86"/>
    </row>
    <row r="125" s="52" customFormat="1" ht="21.35" hidden="1" customHeight="1" spans="1:28">
      <c r="A125" s="66">
        <v>118</v>
      </c>
      <c r="B125" s="94" t="s">
        <v>116</v>
      </c>
      <c r="C125" s="66" t="s">
        <v>33</v>
      </c>
      <c r="D125" s="66" t="s">
        <v>30</v>
      </c>
      <c r="E125" s="24">
        <v>7100</v>
      </c>
      <c r="F125" s="26">
        <v>5098.9968</v>
      </c>
      <c r="G125" s="26">
        <v>3418.0308</v>
      </c>
      <c r="H125" s="26">
        <v>1680.966</v>
      </c>
      <c r="I125" s="25">
        <v>560.322</v>
      </c>
      <c r="J125" s="73">
        <v>478.184</v>
      </c>
      <c r="K125" s="42">
        <v>520.786</v>
      </c>
      <c r="L125" s="42">
        <v>681.996</v>
      </c>
      <c r="M125" s="24">
        <v>3832.444</v>
      </c>
      <c r="N125" s="43">
        <f t="shared" si="25"/>
        <v>12.1243260885771</v>
      </c>
      <c r="O125" s="26">
        <v>432.628</v>
      </c>
      <c r="P125" s="42">
        <f t="shared" si="26"/>
        <v>-9.5268766834524</v>
      </c>
      <c r="Q125" s="42">
        <v>331.058</v>
      </c>
      <c r="R125" s="42">
        <f t="shared" si="29"/>
        <v>-36.4310868571736</v>
      </c>
      <c r="S125" s="42">
        <v>417.592</v>
      </c>
      <c r="T125" s="42">
        <f t="shared" si="17"/>
        <v>-38.7691423410108</v>
      </c>
      <c r="U125" s="42"/>
      <c r="V125" s="42"/>
      <c r="W125" s="42"/>
      <c r="X125" s="42"/>
      <c r="Y125" s="42"/>
      <c r="Z125" s="24">
        <v>1</v>
      </c>
      <c r="AA125" s="46">
        <f t="shared" si="18"/>
        <v>3.31058</v>
      </c>
      <c r="AB125" s="86"/>
    </row>
    <row r="126" s="52" customFormat="1" ht="21.35" hidden="1" customHeight="1" spans="1:28">
      <c r="A126" s="66">
        <v>119</v>
      </c>
      <c r="B126" s="93" t="s">
        <v>168</v>
      </c>
      <c r="C126" s="66" t="s">
        <v>79</v>
      </c>
      <c r="D126" s="66" t="s">
        <v>46</v>
      </c>
      <c r="E126" s="24">
        <v>25000</v>
      </c>
      <c r="F126" s="26">
        <v>9545.29</v>
      </c>
      <c r="G126" s="26">
        <v>5250.06</v>
      </c>
      <c r="H126" s="26">
        <v>4295.23</v>
      </c>
      <c r="I126" s="25">
        <v>1431.74333333333</v>
      </c>
      <c r="J126" s="73">
        <v>1927.99</v>
      </c>
      <c r="K126" s="42">
        <v>850.18</v>
      </c>
      <c r="L126" s="42">
        <v>1517.07</v>
      </c>
      <c r="M126" s="24">
        <v>14865.71</v>
      </c>
      <c r="N126" s="43">
        <f t="shared" si="25"/>
        <v>183.153144916439</v>
      </c>
      <c r="O126" s="26">
        <v>1634.42</v>
      </c>
      <c r="P126" s="42">
        <f t="shared" si="26"/>
        <v>-15.226738727898</v>
      </c>
      <c r="Q126" s="42">
        <v>1003</v>
      </c>
      <c r="R126" s="42">
        <f t="shared" si="29"/>
        <v>17.9750170552118</v>
      </c>
      <c r="S126" s="42">
        <v>1787.586</v>
      </c>
      <c r="T126" s="42">
        <f t="shared" si="17"/>
        <v>17.8314777828314</v>
      </c>
      <c r="U126" s="42"/>
      <c r="V126" s="42"/>
      <c r="W126" s="42"/>
      <c r="X126" s="42"/>
      <c r="Y126" s="42"/>
      <c r="Z126" s="24">
        <v>1</v>
      </c>
      <c r="AA126" s="46">
        <f t="shared" si="18"/>
        <v>10.03</v>
      </c>
      <c r="AB126" s="86" t="s">
        <v>186</v>
      </c>
    </row>
    <row r="127" s="52" customFormat="1" ht="21.35" hidden="1" customHeight="1" spans="1:28">
      <c r="A127" s="66">
        <v>120</v>
      </c>
      <c r="B127" s="93" t="s">
        <v>219</v>
      </c>
      <c r="C127" s="66" t="s">
        <v>33</v>
      </c>
      <c r="D127" s="66" t="s">
        <v>27</v>
      </c>
      <c r="E127" s="24">
        <v>3500</v>
      </c>
      <c r="F127" s="26">
        <v>1509.129</v>
      </c>
      <c r="G127" s="26">
        <v>1085.511</v>
      </c>
      <c r="H127" s="26">
        <v>423.618</v>
      </c>
      <c r="I127" s="25">
        <v>141.206</v>
      </c>
      <c r="J127" s="73">
        <v>135.018</v>
      </c>
      <c r="K127" s="42">
        <v>145</v>
      </c>
      <c r="L127" s="42">
        <v>144.042</v>
      </c>
      <c r="M127" s="24">
        <v>1065.726</v>
      </c>
      <c r="N127" s="43">
        <f t="shared" si="25"/>
        <v>-1.82264389766662</v>
      </c>
      <c r="O127" s="26">
        <v>141.342</v>
      </c>
      <c r="P127" s="42">
        <f t="shared" si="26"/>
        <v>4.68381993511977</v>
      </c>
      <c r="Q127" s="42">
        <v>141</v>
      </c>
      <c r="R127" s="42">
        <f t="shared" si="29"/>
        <v>-2.75862068965517</v>
      </c>
      <c r="S127" s="42">
        <v>151.182</v>
      </c>
      <c r="T127" s="42">
        <f t="shared" si="17"/>
        <v>4.95688757445744</v>
      </c>
      <c r="U127" s="42"/>
      <c r="V127" s="42"/>
      <c r="W127" s="42"/>
      <c r="X127" s="42"/>
      <c r="Y127" s="42"/>
      <c r="Z127" s="24">
        <v>1</v>
      </c>
      <c r="AA127" s="46">
        <f t="shared" si="18"/>
        <v>1.41</v>
      </c>
      <c r="AB127" s="86"/>
    </row>
    <row r="128" s="52" customFormat="1" ht="21.35" hidden="1" customHeight="1" spans="1:28">
      <c r="A128" s="66">
        <v>121</v>
      </c>
      <c r="B128" s="94" t="s">
        <v>117</v>
      </c>
      <c r="C128" s="66" t="s">
        <v>79</v>
      </c>
      <c r="D128" s="66" t="s">
        <v>27</v>
      </c>
      <c r="E128" s="24">
        <v>10400</v>
      </c>
      <c r="F128" s="26">
        <v>1757</v>
      </c>
      <c r="G128" s="26">
        <v>1326</v>
      </c>
      <c r="H128" s="26">
        <v>431</v>
      </c>
      <c r="I128" s="25">
        <v>143.863333333333</v>
      </c>
      <c r="J128" s="73">
        <v>144.09</v>
      </c>
      <c r="K128" s="42">
        <v>141.29</v>
      </c>
      <c r="L128" s="42">
        <v>146.21</v>
      </c>
      <c r="M128" s="24">
        <v>1313.72</v>
      </c>
      <c r="N128" s="43">
        <f t="shared" si="25"/>
        <v>-0.926093514328806</v>
      </c>
      <c r="O128" s="26">
        <v>152.29</v>
      </c>
      <c r="P128" s="42">
        <f t="shared" si="26"/>
        <v>5.69088763966964</v>
      </c>
      <c r="Q128" s="42">
        <v>144.32</v>
      </c>
      <c r="R128" s="42">
        <f t="shared" si="29"/>
        <v>2.14452544412202</v>
      </c>
      <c r="S128" s="42">
        <v>146.5</v>
      </c>
      <c r="T128" s="42">
        <f t="shared" si="17"/>
        <v>0.198344846453725</v>
      </c>
      <c r="U128" s="42"/>
      <c r="V128" s="42"/>
      <c r="W128" s="42"/>
      <c r="X128" s="42"/>
      <c r="Y128" s="42"/>
      <c r="Z128" s="24">
        <v>1</v>
      </c>
      <c r="AA128" s="46">
        <f t="shared" si="18"/>
        <v>1.4432</v>
      </c>
      <c r="AB128" s="86"/>
    </row>
    <row r="129" s="52" customFormat="1" ht="21.35" hidden="1" customHeight="1" spans="1:28">
      <c r="A129" s="66">
        <v>122</v>
      </c>
      <c r="B129" s="94" t="s">
        <v>118</v>
      </c>
      <c r="C129" s="66" t="s">
        <v>26</v>
      </c>
      <c r="D129" s="66" t="s">
        <v>27</v>
      </c>
      <c r="E129" s="24">
        <v>3500</v>
      </c>
      <c r="F129" s="26">
        <v>1538.464</v>
      </c>
      <c r="G129" s="26">
        <v>1153.088</v>
      </c>
      <c r="H129" s="26">
        <v>385.376</v>
      </c>
      <c r="I129" s="25">
        <v>128.458666666667</v>
      </c>
      <c r="J129" s="73">
        <v>129.008</v>
      </c>
      <c r="K129" s="42">
        <v>137</v>
      </c>
      <c r="L129" s="42">
        <v>119.072</v>
      </c>
      <c r="M129" s="24">
        <v>923.802</v>
      </c>
      <c r="N129" s="43">
        <f t="shared" si="25"/>
        <v>-19.8845187878115</v>
      </c>
      <c r="O129" s="26">
        <v>120.762</v>
      </c>
      <c r="P129" s="42">
        <f t="shared" si="26"/>
        <v>-6.39185166811361</v>
      </c>
      <c r="Q129" s="75">
        <v>156.49</v>
      </c>
      <c r="R129" s="42">
        <f t="shared" si="29"/>
        <v>14.2262773722628</v>
      </c>
      <c r="S129" s="42">
        <v>155.262</v>
      </c>
      <c r="T129" s="42">
        <f t="shared" si="17"/>
        <v>30.3933754367106</v>
      </c>
      <c r="U129" s="42"/>
      <c r="V129" s="42"/>
      <c r="W129" s="42"/>
      <c r="X129" s="42"/>
      <c r="Y129" s="42"/>
      <c r="Z129" s="24">
        <v>1</v>
      </c>
      <c r="AA129" s="46">
        <f t="shared" si="18"/>
        <v>1.5649</v>
      </c>
      <c r="AB129" s="86"/>
    </row>
    <row r="130" s="52" customFormat="1" ht="21.35" hidden="1" customHeight="1" spans="1:28">
      <c r="A130" s="66">
        <v>123</v>
      </c>
      <c r="B130" s="94" t="s">
        <v>119</v>
      </c>
      <c r="C130" s="66" t="s">
        <v>51</v>
      </c>
      <c r="D130" s="66" t="s">
        <v>27</v>
      </c>
      <c r="E130" s="24">
        <v>4930</v>
      </c>
      <c r="F130" s="26">
        <v>1599.2603</v>
      </c>
      <c r="G130" s="26">
        <v>1136.8934</v>
      </c>
      <c r="H130" s="26">
        <v>462.3669</v>
      </c>
      <c r="I130" s="25">
        <v>154.1223</v>
      </c>
      <c r="J130" s="73">
        <v>155.4645</v>
      </c>
      <c r="K130" s="42">
        <v>158</v>
      </c>
      <c r="L130" s="42">
        <v>148</v>
      </c>
      <c r="M130" s="24">
        <v>1175.6591</v>
      </c>
      <c r="N130" s="43">
        <f t="shared" si="25"/>
        <v>3.40979198225622</v>
      </c>
      <c r="O130" s="26">
        <v>109.7718</v>
      </c>
      <c r="P130" s="42">
        <f t="shared" si="26"/>
        <v>-29.3910828517121</v>
      </c>
      <c r="Q130" s="42">
        <v>133</v>
      </c>
      <c r="R130" s="42">
        <f t="shared" si="29"/>
        <v>-15.8227848101266</v>
      </c>
      <c r="S130" s="42">
        <v>116</v>
      </c>
      <c r="T130" s="42">
        <f t="shared" si="17"/>
        <v>-21.6216216216216</v>
      </c>
      <c r="U130" s="42"/>
      <c r="V130" s="42"/>
      <c r="W130" s="42"/>
      <c r="X130" s="42"/>
      <c r="Y130" s="42"/>
      <c r="Z130" s="24">
        <v>1</v>
      </c>
      <c r="AA130" s="46">
        <f t="shared" si="18"/>
        <v>1.33</v>
      </c>
      <c r="AB130" s="86"/>
    </row>
    <row r="131" s="52" customFormat="1" ht="21.35" hidden="1" customHeight="1" spans="1:28">
      <c r="A131" s="66">
        <v>124</v>
      </c>
      <c r="B131" s="93" t="s">
        <v>220</v>
      </c>
      <c r="C131" s="66" t="s">
        <v>51</v>
      </c>
      <c r="D131" s="66" t="s">
        <v>48</v>
      </c>
      <c r="E131" s="24">
        <v>72000</v>
      </c>
      <c r="F131" s="26">
        <v>4903.54</v>
      </c>
      <c r="G131" s="26">
        <v>3501.98</v>
      </c>
      <c r="H131" s="26">
        <v>1401.56</v>
      </c>
      <c r="I131" s="25">
        <v>467.186666666667</v>
      </c>
      <c r="J131" s="73">
        <v>986.34</v>
      </c>
      <c r="K131" s="42">
        <v>314</v>
      </c>
      <c r="L131" s="42">
        <v>101</v>
      </c>
      <c r="M131" s="24">
        <v>4607.47</v>
      </c>
      <c r="N131" s="43">
        <f t="shared" si="25"/>
        <v>31.5675703459186</v>
      </c>
      <c r="O131" s="26">
        <v>648.73</v>
      </c>
      <c r="P131" s="42">
        <f t="shared" si="26"/>
        <v>-34.2285621590932</v>
      </c>
      <c r="Q131" s="42">
        <v>581</v>
      </c>
      <c r="R131" s="42">
        <f t="shared" si="29"/>
        <v>85.031847133758</v>
      </c>
      <c r="S131" s="42">
        <v>721</v>
      </c>
      <c r="T131" s="42">
        <f t="shared" si="17"/>
        <v>613.861386138614</v>
      </c>
      <c r="U131" s="42"/>
      <c r="V131" s="42"/>
      <c r="W131" s="42"/>
      <c r="X131" s="42"/>
      <c r="Y131" s="42"/>
      <c r="Z131" s="24">
        <v>1</v>
      </c>
      <c r="AA131" s="46">
        <f t="shared" si="18"/>
        <v>5.81</v>
      </c>
      <c r="AB131" s="86"/>
    </row>
    <row r="132" s="52" customFormat="1" ht="21.35" hidden="1" customHeight="1" spans="1:28">
      <c r="A132" s="66">
        <v>125</v>
      </c>
      <c r="B132" s="93" t="s">
        <v>221</v>
      </c>
      <c r="C132" s="66" t="s">
        <v>51</v>
      </c>
      <c r="D132" s="66" t="s">
        <v>48</v>
      </c>
      <c r="E132" s="24">
        <v>25000</v>
      </c>
      <c r="F132" s="26">
        <v>7844.9616</v>
      </c>
      <c r="G132" s="26">
        <v>6048.8624</v>
      </c>
      <c r="H132" s="26">
        <v>1796.0992</v>
      </c>
      <c r="I132" s="25">
        <v>598.699733333333</v>
      </c>
      <c r="J132" s="73">
        <v>636.2608</v>
      </c>
      <c r="K132" s="42">
        <v>577</v>
      </c>
      <c r="L132" s="42">
        <v>582.4448</v>
      </c>
      <c r="M132" s="24">
        <v>5741.848</v>
      </c>
      <c r="N132" s="43">
        <f t="shared" si="25"/>
        <v>-5.07557255724647</v>
      </c>
      <c r="O132" s="26">
        <v>734.804</v>
      </c>
      <c r="P132" s="42">
        <f t="shared" si="26"/>
        <v>15.4878628386347</v>
      </c>
      <c r="Q132" s="42">
        <v>715</v>
      </c>
      <c r="R132" s="42">
        <f t="shared" si="29"/>
        <v>23.9168110918544</v>
      </c>
      <c r="S132" s="42">
        <v>694.9908</v>
      </c>
      <c r="T132" s="42">
        <f t="shared" si="17"/>
        <v>19.3230328436274</v>
      </c>
      <c r="U132" s="42"/>
      <c r="V132" s="42"/>
      <c r="W132" s="42"/>
      <c r="X132" s="42"/>
      <c r="Y132" s="42"/>
      <c r="Z132" s="24">
        <v>1</v>
      </c>
      <c r="AA132" s="46">
        <f t="shared" si="18"/>
        <v>7.15</v>
      </c>
      <c r="AB132" s="86"/>
    </row>
    <row r="133" s="52" customFormat="1" ht="21.35" hidden="1" customHeight="1" spans="1:28">
      <c r="A133" s="66">
        <v>126</v>
      </c>
      <c r="B133" s="94" t="s">
        <v>120</v>
      </c>
      <c r="C133" s="66" t="s">
        <v>51</v>
      </c>
      <c r="D133" s="66" t="s">
        <v>121</v>
      </c>
      <c r="E133" s="24">
        <v>50000</v>
      </c>
      <c r="F133" s="26">
        <v>16370</v>
      </c>
      <c r="G133" s="26">
        <v>11910.93</v>
      </c>
      <c r="H133" s="26">
        <v>4459.07</v>
      </c>
      <c r="I133" s="25">
        <v>1486.35666666667</v>
      </c>
      <c r="J133" s="73">
        <v>1329</v>
      </c>
      <c r="K133" s="42">
        <v>1559</v>
      </c>
      <c r="L133" s="42">
        <v>1570.84</v>
      </c>
      <c r="M133" s="24">
        <v>12761</v>
      </c>
      <c r="N133" s="43">
        <f t="shared" si="25"/>
        <v>7.13689023443173</v>
      </c>
      <c r="O133" s="26">
        <v>1654</v>
      </c>
      <c r="P133" s="42">
        <f t="shared" si="26"/>
        <v>24.4544770504138</v>
      </c>
      <c r="Q133" s="42">
        <v>1372</v>
      </c>
      <c r="R133" s="42">
        <f t="shared" si="29"/>
        <v>-11.9948685054522</v>
      </c>
      <c r="S133" s="42">
        <v>1334.25</v>
      </c>
      <c r="T133" s="42">
        <f t="shared" si="17"/>
        <v>-15.0613684398156</v>
      </c>
      <c r="U133" s="42"/>
      <c r="V133" s="42"/>
      <c r="W133" s="42"/>
      <c r="X133" s="42"/>
      <c r="Y133" s="42"/>
      <c r="Z133" s="24">
        <v>1</v>
      </c>
      <c r="AA133" s="46">
        <f t="shared" si="18"/>
        <v>13.72</v>
      </c>
      <c r="AB133" s="86"/>
    </row>
    <row r="134" s="52" customFormat="1" ht="21.35" hidden="1" customHeight="1" spans="1:28">
      <c r="A134" s="66">
        <v>127</v>
      </c>
      <c r="B134" s="93" t="s">
        <v>222</v>
      </c>
      <c r="C134" s="66" t="s">
        <v>29</v>
      </c>
      <c r="D134" s="66" t="s">
        <v>27</v>
      </c>
      <c r="E134" s="24">
        <v>8600</v>
      </c>
      <c r="F134" s="26">
        <v>5082.736</v>
      </c>
      <c r="G134" s="26">
        <v>3706.656</v>
      </c>
      <c r="H134" s="26">
        <v>1376.08</v>
      </c>
      <c r="I134" s="25">
        <v>458.693333333333</v>
      </c>
      <c r="J134" s="73">
        <v>473.28</v>
      </c>
      <c r="K134" s="42">
        <v>410</v>
      </c>
      <c r="L134" s="42">
        <v>493</v>
      </c>
      <c r="M134" s="24">
        <v>3203.072</v>
      </c>
      <c r="N134" s="43">
        <f t="shared" si="25"/>
        <v>-13.5859383768011</v>
      </c>
      <c r="O134" s="26">
        <v>519.168</v>
      </c>
      <c r="P134" s="42">
        <f t="shared" si="26"/>
        <v>9.69574036511157</v>
      </c>
      <c r="Q134" s="42">
        <v>516.912</v>
      </c>
      <c r="R134" s="42">
        <f t="shared" si="29"/>
        <v>26.0760975609756</v>
      </c>
      <c r="S134" s="42">
        <v>402</v>
      </c>
      <c r="T134" s="42">
        <f t="shared" si="17"/>
        <v>-18.4584178498986</v>
      </c>
      <c r="U134" s="42"/>
      <c r="V134" s="42"/>
      <c r="W134" s="42"/>
      <c r="X134" s="42"/>
      <c r="Y134" s="42"/>
      <c r="Z134" s="24">
        <v>1</v>
      </c>
      <c r="AA134" s="46">
        <f t="shared" si="18"/>
        <v>5.16912</v>
      </c>
      <c r="AB134" s="86"/>
    </row>
    <row r="135" s="52" customFormat="1" ht="21.35" hidden="1" customHeight="1" spans="1:28">
      <c r="A135" s="66">
        <v>128</v>
      </c>
      <c r="B135" s="93" t="s">
        <v>223</v>
      </c>
      <c r="C135" s="66" t="s">
        <v>51</v>
      </c>
      <c r="D135" s="66" t="s">
        <v>48</v>
      </c>
      <c r="E135" s="24">
        <v>106550</v>
      </c>
      <c r="F135" s="26">
        <v>28242.850578</v>
      </c>
      <c r="G135" s="26">
        <v>21088.107778</v>
      </c>
      <c r="H135" s="26">
        <v>7154.7428</v>
      </c>
      <c r="I135" s="25">
        <v>2384.91426666667</v>
      </c>
      <c r="J135" s="73">
        <v>2183.1275</v>
      </c>
      <c r="K135" s="42">
        <v>2456.8166</v>
      </c>
      <c r="L135" s="42">
        <v>2097</v>
      </c>
      <c r="M135" s="24">
        <v>21763.9293</v>
      </c>
      <c r="N135" s="43">
        <f t="shared" si="25"/>
        <v>3.20475183982625</v>
      </c>
      <c r="O135" s="26">
        <v>2664.9987</v>
      </c>
      <c r="P135" s="42">
        <f t="shared" si="26"/>
        <v>22.0725175235986</v>
      </c>
      <c r="Q135" s="42">
        <v>2690.8562</v>
      </c>
      <c r="R135" s="42">
        <f t="shared" si="29"/>
        <v>9.52613231284745</v>
      </c>
      <c r="S135" s="42">
        <v>2496</v>
      </c>
      <c r="T135" s="42">
        <f t="shared" si="17"/>
        <v>19.0271816881259</v>
      </c>
      <c r="U135" s="42"/>
      <c r="V135" s="42"/>
      <c r="W135" s="42"/>
      <c r="X135" s="42"/>
      <c r="Y135" s="42"/>
      <c r="Z135" s="24">
        <v>1</v>
      </c>
      <c r="AA135" s="46">
        <f t="shared" si="18"/>
        <v>26.908562</v>
      </c>
      <c r="AB135" s="86"/>
    </row>
    <row r="136" s="8" customFormat="1" ht="21.35" hidden="1" customHeight="1" spans="1:28">
      <c r="A136" s="101">
        <v>129</v>
      </c>
      <c r="B136" s="102" t="s">
        <v>122</v>
      </c>
      <c r="C136" s="66" t="s">
        <v>123</v>
      </c>
      <c r="D136" s="70" t="s">
        <v>109</v>
      </c>
      <c r="E136" s="103">
        <v>28276</v>
      </c>
      <c r="F136" s="72">
        <v>2210.4412</v>
      </c>
      <c r="G136" s="72">
        <v>1624.6661</v>
      </c>
      <c r="H136" s="72">
        <f>F136-G136</f>
        <v>585.7751</v>
      </c>
      <c r="I136" s="113">
        <f>H136/3</f>
        <v>195.258366666667</v>
      </c>
      <c r="J136" s="73">
        <v>173.6395</v>
      </c>
      <c r="K136" s="73">
        <v>190.902</v>
      </c>
      <c r="L136" s="73">
        <v>221.2336</v>
      </c>
      <c r="M136" s="42">
        <v>1768</v>
      </c>
      <c r="N136" s="43">
        <f t="shared" si="25"/>
        <v>8.82236048379418</v>
      </c>
      <c r="O136" s="42">
        <v>227</v>
      </c>
      <c r="P136" s="42">
        <f t="shared" si="26"/>
        <v>30.7306229285387</v>
      </c>
      <c r="Q136" s="42">
        <v>40</v>
      </c>
      <c r="R136" s="42">
        <f t="shared" si="29"/>
        <v>-79.0468407874197</v>
      </c>
      <c r="S136" s="42">
        <v>57</v>
      </c>
      <c r="T136" s="42">
        <f t="shared" ref="T136:T193" si="31">(S136-L136)/L136*100</f>
        <v>-74.2353783512089</v>
      </c>
      <c r="U136" s="85"/>
      <c r="V136" s="85"/>
      <c r="W136" s="85"/>
      <c r="X136" s="85"/>
      <c r="Y136" s="85"/>
      <c r="Z136" s="116"/>
      <c r="AA136" s="46"/>
      <c r="AB136" s="5"/>
    </row>
    <row r="137" ht="21.35" hidden="1" customHeight="1" spans="1:27">
      <c r="A137" s="70"/>
      <c r="B137" s="104"/>
      <c r="C137" s="66" t="s">
        <v>124</v>
      </c>
      <c r="D137" s="70" t="s">
        <v>109</v>
      </c>
      <c r="E137" s="71"/>
      <c r="F137" s="72">
        <v>3543.6942</v>
      </c>
      <c r="G137" s="72">
        <v>2578.6597</v>
      </c>
      <c r="H137" s="72">
        <v>965.0345</v>
      </c>
      <c r="I137" s="72">
        <v>321.678166666667</v>
      </c>
      <c r="J137" s="72">
        <v>295</v>
      </c>
      <c r="K137" s="85">
        <v>326</v>
      </c>
      <c r="L137" s="42">
        <v>343</v>
      </c>
      <c r="M137" s="42">
        <v>2350.9742</v>
      </c>
      <c r="N137" s="42">
        <f t="shared" si="25"/>
        <v>-8.8296063261081</v>
      </c>
      <c r="O137" s="42">
        <v>282</v>
      </c>
      <c r="P137" s="42">
        <f t="shared" si="26"/>
        <v>-4.40677966101695</v>
      </c>
      <c r="Q137" s="42">
        <v>279</v>
      </c>
      <c r="R137" s="42">
        <f t="shared" si="29"/>
        <v>-14.4171779141104</v>
      </c>
      <c r="S137" s="42">
        <v>279</v>
      </c>
      <c r="T137" s="42">
        <f t="shared" si="31"/>
        <v>-18.6588921282799</v>
      </c>
      <c r="U137" s="85"/>
      <c r="V137" s="85"/>
      <c r="W137" s="85"/>
      <c r="X137" s="85"/>
      <c r="Y137" s="85"/>
      <c r="Z137" s="72">
        <v>1</v>
      </c>
      <c r="AA137" s="46">
        <f t="shared" ref="AA137:AA166" si="32">Q137*0.01</f>
        <v>2.79</v>
      </c>
    </row>
    <row r="138" ht="21.35" hidden="1" customHeight="1" spans="1:28">
      <c r="A138" s="66">
        <v>130</v>
      </c>
      <c r="B138" s="104" t="s">
        <v>125</v>
      </c>
      <c r="C138" s="66" t="s">
        <v>51</v>
      </c>
      <c r="D138" s="70" t="s">
        <v>48</v>
      </c>
      <c r="E138" s="71">
        <v>10050</v>
      </c>
      <c r="F138" s="72">
        <v>4761.0253</v>
      </c>
      <c r="G138" s="72">
        <v>3732.255</v>
      </c>
      <c r="H138" s="72">
        <v>1028.7703</v>
      </c>
      <c r="I138" s="72">
        <v>342.923433333333</v>
      </c>
      <c r="J138" s="72">
        <v>307</v>
      </c>
      <c r="K138" s="85">
        <v>317.3528</v>
      </c>
      <c r="L138" s="85">
        <v>321.9727</v>
      </c>
      <c r="M138" s="72">
        <v>2567.6096</v>
      </c>
      <c r="N138" s="43">
        <f t="shared" si="25"/>
        <v>-31.2048721215458</v>
      </c>
      <c r="O138" s="26">
        <v>281</v>
      </c>
      <c r="P138" s="42">
        <f t="shared" si="26"/>
        <v>-8.46905537459283</v>
      </c>
      <c r="Q138" s="85">
        <v>292.4271</v>
      </c>
      <c r="R138" s="42">
        <f t="shared" si="29"/>
        <v>-7.85425557927959</v>
      </c>
      <c r="S138" s="85">
        <v>313.3465</v>
      </c>
      <c r="T138" s="42">
        <f t="shared" si="31"/>
        <v>-2.6791712465063</v>
      </c>
      <c r="U138" s="85"/>
      <c r="V138" s="85"/>
      <c r="W138" s="85"/>
      <c r="X138" s="85"/>
      <c r="Y138" s="85"/>
      <c r="Z138" s="72">
        <v>1</v>
      </c>
      <c r="AA138" s="46">
        <f t="shared" si="32"/>
        <v>2.924271</v>
      </c>
      <c r="AB138" s="87"/>
    </row>
    <row r="139" ht="21.35" hidden="1" customHeight="1" spans="1:28">
      <c r="A139" s="66">
        <v>131</v>
      </c>
      <c r="B139" s="104" t="s">
        <v>126</v>
      </c>
      <c r="C139" s="66" t="s">
        <v>33</v>
      </c>
      <c r="D139" s="66" t="s">
        <v>27</v>
      </c>
      <c r="E139" s="71">
        <v>3220</v>
      </c>
      <c r="F139" s="72">
        <v>1409.352</v>
      </c>
      <c r="G139" s="72">
        <v>958.12</v>
      </c>
      <c r="H139" s="72">
        <v>451.232</v>
      </c>
      <c r="I139" s="72">
        <v>150.410666666667</v>
      </c>
      <c r="J139" s="72">
        <v>143.144</v>
      </c>
      <c r="K139" s="85">
        <v>149.864</v>
      </c>
      <c r="L139" s="85">
        <v>158.224</v>
      </c>
      <c r="M139" s="72">
        <v>1372.864</v>
      </c>
      <c r="N139" s="43">
        <f t="shared" si="25"/>
        <v>43.2872709055233</v>
      </c>
      <c r="O139" s="26">
        <v>166.744</v>
      </c>
      <c r="P139" s="42">
        <f t="shared" si="26"/>
        <v>16.486894316213</v>
      </c>
      <c r="Q139" s="85">
        <v>165</v>
      </c>
      <c r="R139" s="42">
        <f t="shared" si="29"/>
        <v>10.0998238402819</v>
      </c>
      <c r="S139" s="85">
        <v>177.672</v>
      </c>
      <c r="T139" s="42">
        <f t="shared" si="31"/>
        <v>12.2914349276974</v>
      </c>
      <c r="U139" s="85"/>
      <c r="V139" s="85"/>
      <c r="W139" s="85"/>
      <c r="X139" s="85"/>
      <c r="Y139" s="85"/>
      <c r="Z139" s="72">
        <v>1</v>
      </c>
      <c r="AA139" s="46">
        <f t="shared" si="32"/>
        <v>1.65</v>
      </c>
      <c r="AB139" s="87"/>
    </row>
    <row r="140" ht="21.35" hidden="1" customHeight="1" spans="1:27">
      <c r="A140" s="66">
        <v>132</v>
      </c>
      <c r="B140" s="105" t="s">
        <v>224</v>
      </c>
      <c r="C140" s="66" t="s">
        <v>33</v>
      </c>
      <c r="D140" s="70" t="s">
        <v>48</v>
      </c>
      <c r="E140" s="71">
        <v>50000</v>
      </c>
      <c r="F140" s="72">
        <v>288.8038</v>
      </c>
      <c r="G140" s="72">
        <v>74.9818</v>
      </c>
      <c r="H140" s="72">
        <v>213.822</v>
      </c>
      <c r="I140" s="72">
        <v>213.822</v>
      </c>
      <c r="J140" s="72">
        <v>0</v>
      </c>
      <c r="K140" s="85">
        <v>0</v>
      </c>
      <c r="L140" s="85">
        <v>213.822</v>
      </c>
      <c r="M140" s="85">
        <v>2106.138</v>
      </c>
      <c r="N140" s="85">
        <f t="shared" si="25"/>
        <v>2708.86561805665</v>
      </c>
      <c r="O140" s="85">
        <v>298</v>
      </c>
      <c r="P140" s="85" t="s">
        <v>70</v>
      </c>
      <c r="Q140" s="85">
        <v>281</v>
      </c>
      <c r="R140" s="85" t="s">
        <v>70</v>
      </c>
      <c r="S140" s="85">
        <v>262.626</v>
      </c>
      <c r="T140" s="42">
        <f t="shared" si="31"/>
        <v>22.8245924179925</v>
      </c>
      <c r="U140" s="85"/>
      <c r="V140" s="85"/>
      <c r="W140" s="85"/>
      <c r="X140" s="85"/>
      <c r="Y140" s="85"/>
      <c r="Z140" s="72">
        <v>1</v>
      </c>
      <c r="AA140" s="46">
        <f t="shared" si="32"/>
        <v>2.81</v>
      </c>
    </row>
    <row r="141" ht="21.35" hidden="1" customHeight="1" spans="1:28">
      <c r="A141" s="66">
        <v>133</v>
      </c>
      <c r="B141" s="104" t="s">
        <v>127</v>
      </c>
      <c r="C141" s="66" t="s">
        <v>33</v>
      </c>
      <c r="D141" s="70" t="s">
        <v>48</v>
      </c>
      <c r="E141" s="71">
        <v>5600</v>
      </c>
      <c r="F141" s="72">
        <v>2167.98</v>
      </c>
      <c r="G141" s="72">
        <v>1623.33</v>
      </c>
      <c r="H141" s="72">
        <v>544.65</v>
      </c>
      <c r="I141" s="72">
        <v>181.55</v>
      </c>
      <c r="J141" s="72">
        <v>195</v>
      </c>
      <c r="K141" s="85">
        <v>161.52</v>
      </c>
      <c r="L141" s="85">
        <v>188</v>
      </c>
      <c r="M141" s="72">
        <v>1520.77</v>
      </c>
      <c r="N141" s="43">
        <f t="shared" si="25"/>
        <v>-6.31787744944034</v>
      </c>
      <c r="O141" s="26">
        <v>193</v>
      </c>
      <c r="P141" s="42">
        <f t="shared" ref="P141:P164" si="33">(O141-J141)/J141*100</f>
        <v>-1.02564102564103</v>
      </c>
      <c r="Q141" s="85">
        <v>198.24</v>
      </c>
      <c r="R141" s="42">
        <f t="shared" ref="R141:R145" si="34">(Q141-K141)/K141*100</f>
        <v>22.7340267459138</v>
      </c>
      <c r="S141" s="85">
        <v>174</v>
      </c>
      <c r="T141" s="42">
        <f t="shared" si="31"/>
        <v>-7.4468085106383</v>
      </c>
      <c r="U141" s="85"/>
      <c r="V141" s="85"/>
      <c r="W141" s="85"/>
      <c r="X141" s="85"/>
      <c r="Y141" s="85"/>
      <c r="Z141" s="72">
        <v>1</v>
      </c>
      <c r="AA141" s="46">
        <f t="shared" si="32"/>
        <v>1.9824</v>
      </c>
      <c r="AB141" s="87"/>
    </row>
    <row r="142" ht="21.35" hidden="1" customHeight="1" spans="1:28">
      <c r="A142" s="66">
        <v>134</v>
      </c>
      <c r="B142" s="104" t="s">
        <v>128</v>
      </c>
      <c r="C142" s="66" t="s">
        <v>51</v>
      </c>
      <c r="D142" s="70" t="s">
        <v>27</v>
      </c>
      <c r="E142" s="71">
        <v>49032</v>
      </c>
      <c r="F142" s="72">
        <v>4295.1893</v>
      </c>
      <c r="G142" s="72">
        <v>2533.4826</v>
      </c>
      <c r="H142" s="72">
        <v>1761.7067</v>
      </c>
      <c r="I142" s="72">
        <v>587.235566666667</v>
      </c>
      <c r="J142" s="72">
        <v>16</v>
      </c>
      <c r="K142" s="85">
        <v>571.5426</v>
      </c>
      <c r="L142" s="85">
        <v>1173</v>
      </c>
      <c r="M142" s="72">
        <v>2898.24</v>
      </c>
      <c r="N142" s="43">
        <f t="shared" si="25"/>
        <v>14.3974701069587</v>
      </c>
      <c r="O142" s="26">
        <v>13</v>
      </c>
      <c r="P142" s="42">
        <f t="shared" si="33"/>
        <v>-18.75</v>
      </c>
      <c r="Q142" s="85">
        <v>507.98</v>
      </c>
      <c r="R142" s="42">
        <f t="shared" si="34"/>
        <v>-11.1212357574046</v>
      </c>
      <c r="S142" s="85">
        <v>1569</v>
      </c>
      <c r="T142" s="42">
        <f t="shared" si="31"/>
        <v>33.7595907928389</v>
      </c>
      <c r="U142" s="85"/>
      <c r="V142" s="85"/>
      <c r="W142" s="85"/>
      <c r="X142" s="85"/>
      <c r="Y142" s="85"/>
      <c r="Z142" s="72">
        <v>1</v>
      </c>
      <c r="AA142" s="46">
        <f t="shared" si="32"/>
        <v>5.0798</v>
      </c>
      <c r="AB142" s="87"/>
    </row>
    <row r="143" ht="21.35" hidden="1" customHeight="1" spans="1:28">
      <c r="A143" s="66">
        <v>135</v>
      </c>
      <c r="B143" s="105" t="s">
        <v>225</v>
      </c>
      <c r="C143" s="66" t="s">
        <v>29</v>
      </c>
      <c r="D143" s="70" t="s">
        <v>121</v>
      </c>
      <c r="E143" s="71">
        <v>31500</v>
      </c>
      <c r="F143" s="72">
        <v>19641.39</v>
      </c>
      <c r="G143" s="72">
        <v>14152.28</v>
      </c>
      <c r="H143" s="72">
        <v>5489</v>
      </c>
      <c r="I143" s="72">
        <v>1829.66666666667</v>
      </c>
      <c r="J143" s="72">
        <v>1872.53</v>
      </c>
      <c r="K143" s="78">
        <v>1927</v>
      </c>
      <c r="L143" s="78">
        <v>1689</v>
      </c>
      <c r="M143" s="72">
        <v>13729.13</v>
      </c>
      <c r="N143" s="43">
        <f t="shared" si="25"/>
        <v>-2.98997758665036</v>
      </c>
      <c r="O143" s="26">
        <v>1622.48</v>
      </c>
      <c r="P143" s="42">
        <f t="shared" si="33"/>
        <v>-13.3535911307162</v>
      </c>
      <c r="Q143" s="85">
        <v>1924</v>
      </c>
      <c r="R143" s="42">
        <f t="shared" si="34"/>
        <v>-0.155682407887909</v>
      </c>
      <c r="S143" s="85">
        <v>2597</v>
      </c>
      <c r="T143" s="42">
        <f t="shared" si="31"/>
        <v>53.7596210775607</v>
      </c>
      <c r="U143" s="85"/>
      <c r="V143" s="85"/>
      <c r="W143" s="85"/>
      <c r="X143" s="85"/>
      <c r="Y143" s="85"/>
      <c r="Z143" s="72">
        <v>1</v>
      </c>
      <c r="AA143" s="46">
        <f t="shared" si="32"/>
        <v>19.24</v>
      </c>
      <c r="AB143" s="87"/>
    </row>
    <row r="144" ht="21.35" hidden="1" customHeight="1" spans="1:27">
      <c r="A144" s="66">
        <v>136</v>
      </c>
      <c r="B144" s="104" t="s">
        <v>129</v>
      </c>
      <c r="C144" s="66" t="s">
        <v>36</v>
      </c>
      <c r="D144" s="70" t="s">
        <v>48</v>
      </c>
      <c r="E144" s="71">
        <v>63000</v>
      </c>
      <c r="F144" s="72">
        <v>7495.13</v>
      </c>
      <c r="G144" s="72">
        <v>5508.88</v>
      </c>
      <c r="H144" s="72">
        <v>1986.25</v>
      </c>
      <c r="I144" s="72">
        <v>662.083333333333</v>
      </c>
      <c r="J144" s="72">
        <v>646</v>
      </c>
      <c r="K144" s="85">
        <v>677.93</v>
      </c>
      <c r="L144" s="85">
        <v>662.29</v>
      </c>
      <c r="M144" s="72">
        <v>5476.68</v>
      </c>
      <c r="N144" s="43">
        <f t="shared" si="25"/>
        <v>-0.584510826157038</v>
      </c>
      <c r="O144" s="26">
        <v>674</v>
      </c>
      <c r="P144" s="42">
        <f t="shared" si="33"/>
        <v>4.3343653250774</v>
      </c>
      <c r="Q144" s="85">
        <v>685.82</v>
      </c>
      <c r="R144" s="42">
        <f t="shared" si="34"/>
        <v>1.1638369743189</v>
      </c>
      <c r="S144" s="85">
        <v>557.57</v>
      </c>
      <c r="T144" s="42">
        <f t="shared" si="31"/>
        <v>-15.8118044965196</v>
      </c>
      <c r="U144" s="85"/>
      <c r="V144" s="85"/>
      <c r="W144" s="85"/>
      <c r="X144" s="85"/>
      <c r="Y144" s="85"/>
      <c r="Z144" s="72">
        <v>1</v>
      </c>
      <c r="AA144" s="46">
        <f t="shared" si="32"/>
        <v>6.8582</v>
      </c>
    </row>
    <row r="145" ht="21.35" hidden="1" customHeight="1" spans="1:27">
      <c r="A145" s="66">
        <v>137</v>
      </c>
      <c r="B145" s="104" t="s">
        <v>130</v>
      </c>
      <c r="C145" s="66" t="s">
        <v>26</v>
      </c>
      <c r="D145" s="70" t="s">
        <v>27</v>
      </c>
      <c r="E145" s="71">
        <v>16600</v>
      </c>
      <c r="F145" s="72">
        <v>6649.784</v>
      </c>
      <c r="G145" s="72">
        <v>5142.868</v>
      </c>
      <c r="H145" s="72">
        <v>1506.916</v>
      </c>
      <c r="I145" s="72">
        <v>502.305333333333</v>
      </c>
      <c r="J145" s="72">
        <v>554.372</v>
      </c>
      <c r="K145" s="85">
        <v>477.676</v>
      </c>
      <c r="L145" s="85">
        <v>474.868</v>
      </c>
      <c r="M145" s="85">
        <v>5008.32</v>
      </c>
      <c r="N145" s="85">
        <f t="shared" si="25"/>
        <v>-2.61620558801044</v>
      </c>
      <c r="O145" s="85">
        <v>680.84</v>
      </c>
      <c r="P145" s="85">
        <f t="shared" si="33"/>
        <v>22.8128404753487</v>
      </c>
      <c r="Q145" s="85">
        <v>605.632</v>
      </c>
      <c r="R145" s="85">
        <f t="shared" si="34"/>
        <v>26.7871946675152</v>
      </c>
      <c r="S145" s="85">
        <v>635.428</v>
      </c>
      <c r="T145" s="42">
        <f t="shared" si="31"/>
        <v>33.8115013014143</v>
      </c>
      <c r="U145" s="85"/>
      <c r="V145" s="85"/>
      <c r="W145" s="85"/>
      <c r="X145" s="85"/>
      <c r="Y145" s="85"/>
      <c r="Z145" s="72">
        <v>1</v>
      </c>
      <c r="AA145" s="46">
        <f t="shared" si="32"/>
        <v>6.05632</v>
      </c>
    </row>
    <row r="146" ht="21.35" hidden="1" customHeight="1" spans="1:28">
      <c r="A146" s="66">
        <v>138</v>
      </c>
      <c r="B146" s="104" t="s">
        <v>131</v>
      </c>
      <c r="C146" s="66" t="s">
        <v>51</v>
      </c>
      <c r="D146" s="70" t="s">
        <v>121</v>
      </c>
      <c r="E146" s="71">
        <v>16000</v>
      </c>
      <c r="F146" s="72">
        <v>7771.8492</v>
      </c>
      <c r="G146" s="72">
        <v>5935.7169</v>
      </c>
      <c r="H146" s="72">
        <v>1836.1323</v>
      </c>
      <c r="I146" s="72">
        <v>612.0441</v>
      </c>
      <c r="J146" s="72">
        <v>561</v>
      </c>
      <c r="K146" s="85">
        <v>0</v>
      </c>
      <c r="L146" s="85">
        <v>685</v>
      </c>
      <c r="M146" s="72">
        <v>6174.6649</v>
      </c>
      <c r="N146" s="43">
        <f t="shared" si="25"/>
        <v>4.02559630160258</v>
      </c>
      <c r="O146" s="26">
        <v>542</v>
      </c>
      <c r="P146" s="42">
        <f t="shared" si="33"/>
        <v>-3.38680926916221</v>
      </c>
      <c r="Q146" s="85">
        <v>598.5361</v>
      </c>
      <c r="R146" s="42" t="s">
        <v>70</v>
      </c>
      <c r="S146" s="85">
        <v>575</v>
      </c>
      <c r="T146" s="42">
        <f t="shared" si="31"/>
        <v>-16.0583941605839</v>
      </c>
      <c r="U146" s="85"/>
      <c r="V146" s="85"/>
      <c r="W146" s="85"/>
      <c r="X146" s="85"/>
      <c r="Y146" s="85"/>
      <c r="Z146" s="72">
        <v>1</v>
      </c>
      <c r="AA146" s="46">
        <f t="shared" si="32"/>
        <v>5.985361</v>
      </c>
      <c r="AB146" s="87"/>
    </row>
    <row r="147" ht="21.35" hidden="1" customHeight="1" spans="1:27">
      <c r="A147" s="66">
        <v>139</v>
      </c>
      <c r="B147" s="104" t="s">
        <v>132</v>
      </c>
      <c r="C147" s="66" t="s">
        <v>33</v>
      </c>
      <c r="D147" s="70" t="s">
        <v>27</v>
      </c>
      <c r="E147" s="71">
        <v>4100</v>
      </c>
      <c r="F147" s="72">
        <v>2282.745</v>
      </c>
      <c r="G147" s="72">
        <v>1626.96</v>
      </c>
      <c r="H147" s="72">
        <v>655.785</v>
      </c>
      <c r="I147" s="72">
        <v>218.595</v>
      </c>
      <c r="J147" s="72">
        <v>211</v>
      </c>
      <c r="K147" s="85">
        <v>233.32</v>
      </c>
      <c r="L147" s="85">
        <v>211.84</v>
      </c>
      <c r="M147" s="72">
        <v>1037.005</v>
      </c>
      <c r="N147" s="43">
        <f t="shared" si="25"/>
        <v>-36.2611865073511</v>
      </c>
      <c r="O147" s="26">
        <v>112</v>
      </c>
      <c r="P147" s="42">
        <f t="shared" si="33"/>
        <v>-46.9194312796209</v>
      </c>
      <c r="Q147" s="85">
        <v>216</v>
      </c>
      <c r="R147" s="42">
        <f t="shared" ref="R147:R164" si="35">(Q147-K147)/K147*100</f>
        <v>-7.42328133036173</v>
      </c>
      <c r="S147" s="85">
        <v>234.49</v>
      </c>
      <c r="T147" s="42">
        <f t="shared" si="31"/>
        <v>10.6920317220544</v>
      </c>
      <c r="U147" s="85"/>
      <c r="V147" s="85"/>
      <c r="W147" s="85"/>
      <c r="X147" s="85"/>
      <c r="Y147" s="85"/>
      <c r="Z147" s="72">
        <v>1</v>
      </c>
      <c r="AA147" s="46">
        <f t="shared" si="32"/>
        <v>2.16</v>
      </c>
    </row>
    <row r="148" ht="21.35" hidden="1" customHeight="1" spans="1:30">
      <c r="A148" s="66">
        <v>140</v>
      </c>
      <c r="B148" s="94" t="s">
        <v>133</v>
      </c>
      <c r="C148" s="66" t="s">
        <v>54</v>
      </c>
      <c r="D148" s="66" t="s">
        <v>46</v>
      </c>
      <c r="E148" s="24">
        <v>45600</v>
      </c>
      <c r="F148" s="25">
        <v>24575.694</v>
      </c>
      <c r="G148" s="26">
        <v>18083.842</v>
      </c>
      <c r="H148" s="26">
        <v>6491.852</v>
      </c>
      <c r="I148" s="25">
        <v>2163.95066666667</v>
      </c>
      <c r="J148" s="73">
        <v>2334.24</v>
      </c>
      <c r="K148" s="42">
        <v>2040</v>
      </c>
      <c r="L148" s="42">
        <v>2117.218</v>
      </c>
      <c r="M148" s="24">
        <v>17213.5831</v>
      </c>
      <c r="N148" s="43">
        <f t="shared" si="25"/>
        <v>-4.81235624597915</v>
      </c>
      <c r="O148" s="26">
        <v>2106.988</v>
      </c>
      <c r="P148" s="42">
        <f t="shared" si="33"/>
        <v>-9.73558845705668</v>
      </c>
      <c r="Q148" s="42">
        <v>2085</v>
      </c>
      <c r="R148" s="42">
        <f t="shared" si="35"/>
        <v>2.20588235294118</v>
      </c>
      <c r="S148" s="42">
        <v>2211.004</v>
      </c>
      <c r="T148" s="42">
        <f t="shared" si="31"/>
        <v>4.42968083588936</v>
      </c>
      <c r="U148" s="42"/>
      <c r="V148" s="42"/>
      <c r="W148" s="42"/>
      <c r="X148" s="42"/>
      <c r="Y148" s="42"/>
      <c r="Z148" s="24">
        <v>1</v>
      </c>
      <c r="AA148" s="46">
        <f t="shared" si="32"/>
        <v>20.85</v>
      </c>
      <c r="AB148" s="87"/>
      <c r="AD148" s="8">
        <v>194</v>
      </c>
    </row>
    <row r="149" ht="21.35" hidden="1" customHeight="1" spans="1:30">
      <c r="A149" s="66">
        <v>141</v>
      </c>
      <c r="B149" s="94" t="s">
        <v>134</v>
      </c>
      <c r="C149" s="66" t="s">
        <v>29</v>
      </c>
      <c r="D149" s="66" t="s">
        <v>48</v>
      </c>
      <c r="E149" s="24">
        <v>1600</v>
      </c>
      <c r="F149" s="25">
        <v>1666.664</v>
      </c>
      <c r="G149" s="26">
        <v>1252.036</v>
      </c>
      <c r="H149" s="26">
        <v>450.8</v>
      </c>
      <c r="I149" s="25">
        <v>150.266666666667</v>
      </c>
      <c r="J149" s="73">
        <v>153.444</v>
      </c>
      <c r="K149" s="75">
        <v>128</v>
      </c>
      <c r="L149" s="75">
        <v>146</v>
      </c>
      <c r="M149" s="24">
        <v>862.172</v>
      </c>
      <c r="N149" s="43">
        <f t="shared" si="25"/>
        <v>-31.1384017711951</v>
      </c>
      <c r="O149" s="26">
        <v>118.952</v>
      </c>
      <c r="P149" s="42">
        <f t="shared" si="33"/>
        <v>-22.4785589531034</v>
      </c>
      <c r="Q149" s="42">
        <v>113</v>
      </c>
      <c r="R149" s="42">
        <f t="shared" si="35"/>
        <v>-11.71875</v>
      </c>
      <c r="S149" s="42">
        <v>150</v>
      </c>
      <c r="T149" s="42">
        <f t="shared" si="31"/>
        <v>2.73972602739726</v>
      </c>
      <c r="U149" s="42"/>
      <c r="V149" s="42"/>
      <c r="W149" s="42"/>
      <c r="X149" s="42"/>
      <c r="Y149" s="42"/>
      <c r="Z149" s="24">
        <v>1</v>
      </c>
      <c r="AA149" s="46">
        <f t="shared" si="32"/>
        <v>1.13</v>
      </c>
      <c r="AB149" s="87"/>
      <c r="AD149" s="8">
        <v>12</v>
      </c>
    </row>
    <row r="150" ht="21.35" hidden="1" customHeight="1" spans="1:27">
      <c r="A150" s="66">
        <v>142</v>
      </c>
      <c r="B150" s="94" t="s">
        <v>135</v>
      </c>
      <c r="C150" s="66" t="s">
        <v>54</v>
      </c>
      <c r="D150" s="66" t="s">
        <v>27</v>
      </c>
      <c r="E150" s="24">
        <v>12670</v>
      </c>
      <c r="F150" s="25">
        <v>5566.906</v>
      </c>
      <c r="G150" s="26">
        <v>3761.842</v>
      </c>
      <c r="H150" s="26">
        <v>1805.064</v>
      </c>
      <c r="I150" s="25">
        <v>601.688</v>
      </c>
      <c r="J150" s="73">
        <v>729.802</v>
      </c>
      <c r="K150" s="42">
        <v>503</v>
      </c>
      <c r="L150" s="42">
        <v>572</v>
      </c>
      <c r="M150" s="24">
        <v>3401.67</v>
      </c>
      <c r="N150" s="43">
        <f t="shared" si="25"/>
        <v>-9.57435213919139</v>
      </c>
      <c r="O150" s="26">
        <v>443.658</v>
      </c>
      <c r="P150" s="42">
        <f t="shared" si="33"/>
        <v>-39.2084428379204</v>
      </c>
      <c r="Q150" s="42">
        <v>506</v>
      </c>
      <c r="R150" s="42">
        <f t="shared" si="35"/>
        <v>0.596421471172962</v>
      </c>
      <c r="S150" s="42">
        <v>546</v>
      </c>
      <c r="T150" s="42">
        <f t="shared" si="31"/>
        <v>-4.54545454545455</v>
      </c>
      <c r="U150" s="42"/>
      <c r="V150" s="42"/>
      <c r="W150" s="42"/>
      <c r="X150" s="42"/>
      <c r="Y150" s="42"/>
      <c r="Z150" s="24">
        <v>1</v>
      </c>
      <c r="AA150" s="46">
        <f t="shared" si="32"/>
        <v>5.06</v>
      </c>
    </row>
    <row r="151" ht="21.35" hidden="1" customHeight="1" spans="1:27">
      <c r="A151" s="66">
        <v>143</v>
      </c>
      <c r="B151" s="93" t="s">
        <v>226</v>
      </c>
      <c r="C151" s="66" t="s">
        <v>66</v>
      </c>
      <c r="D151" s="66" t="s">
        <v>48</v>
      </c>
      <c r="E151" s="24">
        <v>12110</v>
      </c>
      <c r="F151" s="25">
        <v>1770.6631</v>
      </c>
      <c r="G151" s="26">
        <v>1309.8036</v>
      </c>
      <c r="H151" s="26">
        <v>460.8595</v>
      </c>
      <c r="I151" s="25">
        <v>153.619833333333</v>
      </c>
      <c r="J151" s="73">
        <v>119.385</v>
      </c>
      <c r="K151" s="42">
        <v>152.2059</v>
      </c>
      <c r="L151" s="42">
        <v>189</v>
      </c>
      <c r="M151" s="24">
        <v>1184.2143</v>
      </c>
      <c r="N151" s="43">
        <f t="shared" si="25"/>
        <v>-9.58840699475859</v>
      </c>
      <c r="O151" s="26">
        <v>167.4968</v>
      </c>
      <c r="P151" s="42">
        <f t="shared" si="33"/>
        <v>40.2997026427106</v>
      </c>
      <c r="Q151" s="42">
        <v>180.1375</v>
      </c>
      <c r="R151" s="42">
        <f t="shared" si="35"/>
        <v>18.351194007591</v>
      </c>
      <c r="S151" s="42">
        <v>181</v>
      </c>
      <c r="T151" s="42">
        <f t="shared" si="31"/>
        <v>-4.23280423280423</v>
      </c>
      <c r="U151" s="42"/>
      <c r="V151" s="42"/>
      <c r="W151" s="42"/>
      <c r="X151" s="42"/>
      <c r="Y151" s="42"/>
      <c r="Z151" s="24">
        <v>1</v>
      </c>
      <c r="AA151" s="46">
        <f t="shared" si="32"/>
        <v>1.801375</v>
      </c>
    </row>
    <row r="152" ht="21.35" hidden="1" customHeight="1" spans="1:27">
      <c r="A152" s="66">
        <v>144</v>
      </c>
      <c r="B152" s="93" t="s">
        <v>227</v>
      </c>
      <c r="C152" s="66" t="s">
        <v>66</v>
      </c>
      <c r="D152" s="66" t="s">
        <v>48</v>
      </c>
      <c r="E152" s="24">
        <v>20000</v>
      </c>
      <c r="F152" s="25">
        <v>9683.73</v>
      </c>
      <c r="G152" s="26">
        <v>7262.64</v>
      </c>
      <c r="H152" s="26">
        <v>2421.09</v>
      </c>
      <c r="I152" s="25">
        <v>807.03</v>
      </c>
      <c r="J152" s="73">
        <v>920.85</v>
      </c>
      <c r="K152" s="42">
        <v>753</v>
      </c>
      <c r="L152" s="42">
        <v>746.97</v>
      </c>
      <c r="M152" s="24">
        <v>8389.29</v>
      </c>
      <c r="N152" s="43">
        <f t="shared" si="25"/>
        <v>15.5129539671524</v>
      </c>
      <c r="O152" s="26">
        <v>1341.27</v>
      </c>
      <c r="P152" s="42">
        <f t="shared" si="33"/>
        <v>45.6556442417332</v>
      </c>
      <c r="Q152" s="75">
        <v>1328.67</v>
      </c>
      <c r="R152" s="42">
        <f t="shared" si="35"/>
        <v>76.4501992031873</v>
      </c>
      <c r="S152" s="42">
        <v>1396.29</v>
      </c>
      <c r="T152" s="42">
        <f t="shared" si="31"/>
        <v>86.9271858307562</v>
      </c>
      <c r="U152" s="42"/>
      <c r="V152" s="42"/>
      <c r="W152" s="42"/>
      <c r="X152" s="42"/>
      <c r="Y152" s="42"/>
      <c r="Z152" s="24">
        <v>1</v>
      </c>
      <c r="AA152" s="46">
        <f t="shared" si="32"/>
        <v>13.2867</v>
      </c>
    </row>
    <row r="153" ht="21.35" hidden="1" customHeight="1" spans="1:28">
      <c r="A153" s="66">
        <v>145</v>
      </c>
      <c r="B153" s="94" t="s">
        <v>136</v>
      </c>
      <c r="C153" s="66" t="s">
        <v>54</v>
      </c>
      <c r="D153" s="66" t="s">
        <v>48</v>
      </c>
      <c r="E153" s="24" t="s">
        <v>137</v>
      </c>
      <c r="F153" s="25">
        <v>15396.372</v>
      </c>
      <c r="G153" s="26">
        <v>8231.752</v>
      </c>
      <c r="H153" s="26">
        <v>7164.62</v>
      </c>
      <c r="I153" s="25">
        <v>2388.20666666667</v>
      </c>
      <c r="J153" s="73">
        <v>2130.068</v>
      </c>
      <c r="K153" s="42">
        <v>2644.44</v>
      </c>
      <c r="L153" s="42">
        <v>2390.112</v>
      </c>
      <c r="M153" s="24">
        <v>8275.012</v>
      </c>
      <c r="N153" s="43">
        <f t="shared" si="25"/>
        <v>0.525526036255711</v>
      </c>
      <c r="O153" s="26">
        <v>111.792</v>
      </c>
      <c r="P153" s="42">
        <f t="shared" si="33"/>
        <v>-94.7517168465983</v>
      </c>
      <c r="Q153" s="75">
        <v>1608</v>
      </c>
      <c r="R153" s="42">
        <f t="shared" si="35"/>
        <v>-39.19317511458</v>
      </c>
      <c r="S153" s="42">
        <v>2258.728</v>
      </c>
      <c r="T153" s="42">
        <f t="shared" si="31"/>
        <v>-5.49698089461917</v>
      </c>
      <c r="U153" s="42"/>
      <c r="V153" s="42"/>
      <c r="W153" s="42"/>
      <c r="X153" s="42"/>
      <c r="Y153" s="42"/>
      <c r="Z153" s="24">
        <v>1</v>
      </c>
      <c r="AA153" s="46">
        <f t="shared" si="32"/>
        <v>16.08</v>
      </c>
      <c r="AB153" s="87"/>
    </row>
    <row r="154" ht="21.35" hidden="1" customHeight="1" spans="1:27">
      <c r="A154" s="66">
        <v>146</v>
      </c>
      <c r="B154" s="106" t="s">
        <v>138</v>
      </c>
      <c r="C154" s="66" t="s">
        <v>51</v>
      </c>
      <c r="D154" s="101" t="s">
        <v>121</v>
      </c>
      <c r="E154" s="107">
        <v>117000</v>
      </c>
      <c r="F154" s="108">
        <v>5652</v>
      </c>
      <c r="G154" s="108">
        <v>4895</v>
      </c>
      <c r="H154" s="108">
        <v>758</v>
      </c>
      <c r="I154" s="108">
        <v>253</v>
      </c>
      <c r="J154" s="108">
        <v>215</v>
      </c>
      <c r="K154" s="114">
        <v>248.468</v>
      </c>
      <c r="L154" s="114">
        <v>294.58</v>
      </c>
      <c r="M154" s="108">
        <v>3106</v>
      </c>
      <c r="N154" s="43">
        <f t="shared" si="25"/>
        <v>-36.5474974463739</v>
      </c>
      <c r="O154" s="26">
        <v>136</v>
      </c>
      <c r="P154" s="42">
        <f t="shared" si="33"/>
        <v>-36.7441860465116</v>
      </c>
      <c r="Q154" s="114">
        <v>126.478</v>
      </c>
      <c r="R154" s="42">
        <f t="shared" si="35"/>
        <v>-49.0968655923499</v>
      </c>
      <c r="S154" s="115">
        <v>133.144</v>
      </c>
      <c r="T154" s="42">
        <f t="shared" si="31"/>
        <v>-54.8020911127707</v>
      </c>
      <c r="U154" s="42"/>
      <c r="V154" s="42"/>
      <c r="W154" s="42"/>
      <c r="X154" s="42"/>
      <c r="Y154" s="42"/>
      <c r="Z154" s="24">
        <v>1</v>
      </c>
      <c r="AA154" s="46">
        <f t="shared" si="32"/>
        <v>1.26478</v>
      </c>
    </row>
    <row r="155" s="53" customFormat="1" ht="21.35" hidden="1" customHeight="1" spans="1:28">
      <c r="A155" s="66">
        <v>147</v>
      </c>
      <c r="B155" s="93" t="s">
        <v>166</v>
      </c>
      <c r="C155" s="66" t="s">
        <v>33</v>
      </c>
      <c r="D155" s="66" t="s">
        <v>48</v>
      </c>
      <c r="E155" s="24">
        <v>92500</v>
      </c>
      <c r="F155" s="26">
        <v>39903</v>
      </c>
      <c r="G155" s="26">
        <v>31393</v>
      </c>
      <c r="H155" s="26">
        <f t="shared" ref="H155:H157" si="36">F155-G155</f>
        <v>8510</v>
      </c>
      <c r="I155" s="26">
        <v>2837</v>
      </c>
      <c r="J155" s="26">
        <v>3236</v>
      </c>
      <c r="K155" s="42">
        <v>2877.36</v>
      </c>
      <c r="L155" s="42">
        <v>2369</v>
      </c>
      <c r="M155" s="26">
        <v>35911.108</v>
      </c>
      <c r="N155" s="43">
        <f t="shared" si="25"/>
        <v>14.3920874080209</v>
      </c>
      <c r="O155" s="26">
        <v>3361</v>
      </c>
      <c r="P155" s="42">
        <f t="shared" si="33"/>
        <v>3.8627935723115</v>
      </c>
      <c r="Q155" s="42">
        <v>4317.02</v>
      </c>
      <c r="R155" s="42">
        <f t="shared" si="35"/>
        <v>50.0340589985264</v>
      </c>
      <c r="S155" s="42">
        <v>5059</v>
      </c>
      <c r="T155" s="42">
        <f t="shared" si="31"/>
        <v>113.550021105952</v>
      </c>
      <c r="U155" s="42"/>
      <c r="V155" s="42"/>
      <c r="W155" s="42"/>
      <c r="X155" s="42"/>
      <c r="Y155" s="42"/>
      <c r="Z155" s="24">
        <v>1</v>
      </c>
      <c r="AA155" s="46">
        <f t="shared" si="32"/>
        <v>43.1702</v>
      </c>
      <c r="AB155" s="5" t="s">
        <v>186</v>
      </c>
    </row>
    <row r="156" s="53" customFormat="1" ht="21.35" hidden="1" customHeight="1" spans="1:28">
      <c r="A156" s="66">
        <v>148</v>
      </c>
      <c r="B156" s="93" t="s">
        <v>167</v>
      </c>
      <c r="C156" s="66" t="s">
        <v>54</v>
      </c>
      <c r="D156" s="66" t="s">
        <v>111</v>
      </c>
      <c r="E156" s="24">
        <v>34500</v>
      </c>
      <c r="F156" s="26">
        <v>26957</v>
      </c>
      <c r="G156" s="26">
        <v>19191</v>
      </c>
      <c r="H156" s="26">
        <f t="shared" si="36"/>
        <v>7766</v>
      </c>
      <c r="I156" s="26">
        <v>2780</v>
      </c>
      <c r="J156" s="26">
        <v>2542.32</v>
      </c>
      <c r="K156" s="42">
        <v>2563.44</v>
      </c>
      <c r="L156" s="42">
        <v>2659.36</v>
      </c>
      <c r="M156" s="26">
        <v>19004.39</v>
      </c>
      <c r="N156" s="43">
        <f t="shared" si="25"/>
        <v>-0.972382887811998</v>
      </c>
      <c r="O156" s="26">
        <v>2842</v>
      </c>
      <c r="P156" s="42">
        <f t="shared" si="33"/>
        <v>11.7876585166305</v>
      </c>
      <c r="Q156" s="42">
        <v>2921</v>
      </c>
      <c r="R156" s="42">
        <f t="shared" si="35"/>
        <v>13.9484442780014</v>
      </c>
      <c r="S156" s="42">
        <v>3156</v>
      </c>
      <c r="T156" s="42">
        <f t="shared" si="31"/>
        <v>18.675169965706</v>
      </c>
      <c r="U156" s="42"/>
      <c r="V156" s="42"/>
      <c r="W156" s="42"/>
      <c r="X156" s="42"/>
      <c r="Y156" s="42"/>
      <c r="Z156" s="24">
        <v>1</v>
      </c>
      <c r="AA156" s="46">
        <f t="shared" si="32"/>
        <v>29.21</v>
      </c>
      <c r="AB156" s="5" t="s">
        <v>186</v>
      </c>
    </row>
    <row r="157" s="53" customFormat="1" ht="21.35" hidden="1" customHeight="1" spans="1:28">
      <c r="A157" s="66">
        <v>149</v>
      </c>
      <c r="B157" s="93" t="s">
        <v>228</v>
      </c>
      <c r="C157" s="66" t="s">
        <v>66</v>
      </c>
      <c r="D157" s="66" t="s">
        <v>111</v>
      </c>
      <c r="E157" s="24">
        <v>73500</v>
      </c>
      <c r="F157" s="26">
        <v>43005.49</v>
      </c>
      <c r="G157" s="26">
        <v>30012.73</v>
      </c>
      <c r="H157" s="26">
        <f t="shared" si="36"/>
        <v>12992.76</v>
      </c>
      <c r="I157" s="26">
        <v>4330.92</v>
      </c>
      <c r="J157" s="26">
        <v>4385.04</v>
      </c>
      <c r="K157" s="42">
        <v>4283.4</v>
      </c>
      <c r="L157" s="42">
        <v>4324.32</v>
      </c>
      <c r="M157" s="26">
        <v>27851.12</v>
      </c>
      <c r="N157" s="43">
        <f t="shared" si="25"/>
        <v>-7.20231048625034</v>
      </c>
      <c r="O157" s="26">
        <v>4474.14</v>
      </c>
      <c r="P157" s="42">
        <f t="shared" si="33"/>
        <v>2.03190848886214</v>
      </c>
      <c r="Q157" s="75">
        <v>4235.22</v>
      </c>
      <c r="R157" s="42">
        <f t="shared" si="35"/>
        <v>-1.12480739599382</v>
      </c>
      <c r="S157" s="42">
        <v>4403.52</v>
      </c>
      <c r="T157" s="42">
        <f t="shared" si="31"/>
        <v>1.83150183150185</v>
      </c>
      <c r="U157" s="42"/>
      <c r="V157" s="42"/>
      <c r="W157" s="42"/>
      <c r="X157" s="42"/>
      <c r="Y157" s="42"/>
      <c r="Z157" s="24">
        <v>1</v>
      </c>
      <c r="AA157" s="46">
        <f t="shared" si="32"/>
        <v>42.3522</v>
      </c>
      <c r="AB157" s="5"/>
    </row>
    <row r="158" s="52" customFormat="1" ht="21.35" hidden="1" customHeight="1" spans="1:28">
      <c r="A158" s="66">
        <v>150</v>
      </c>
      <c r="B158" s="93" t="s">
        <v>229</v>
      </c>
      <c r="C158" s="66" t="s">
        <v>29</v>
      </c>
      <c r="D158" s="66" t="s">
        <v>27</v>
      </c>
      <c r="E158" s="24">
        <v>7200</v>
      </c>
      <c r="F158" s="73">
        <v>1309.788</v>
      </c>
      <c r="G158" s="26">
        <v>941.904</v>
      </c>
      <c r="H158" s="26">
        <v>321.55</v>
      </c>
      <c r="I158" s="25">
        <v>107.183333333333</v>
      </c>
      <c r="J158" s="73">
        <v>129.352</v>
      </c>
      <c r="K158" s="42">
        <v>125</v>
      </c>
      <c r="L158" s="42">
        <v>113.672</v>
      </c>
      <c r="M158" s="24">
        <v>1047.684</v>
      </c>
      <c r="N158" s="43">
        <f t="shared" si="25"/>
        <v>11.2304438668909</v>
      </c>
      <c r="O158" s="26">
        <v>128.232</v>
      </c>
      <c r="P158" s="42">
        <f t="shared" si="33"/>
        <v>-0.865854412765171</v>
      </c>
      <c r="Q158" s="75">
        <v>136</v>
      </c>
      <c r="R158" s="42">
        <f t="shared" si="35"/>
        <v>8.8</v>
      </c>
      <c r="S158" s="42">
        <v>126.31</v>
      </c>
      <c r="T158" s="42">
        <f t="shared" si="31"/>
        <v>11.1179534098107</v>
      </c>
      <c r="U158" s="42"/>
      <c r="V158" s="42"/>
      <c r="W158" s="42"/>
      <c r="X158" s="42"/>
      <c r="Y158" s="42"/>
      <c r="Z158" s="24">
        <v>1</v>
      </c>
      <c r="AA158" s="46">
        <f t="shared" si="32"/>
        <v>1.36</v>
      </c>
      <c r="AB158" s="86"/>
    </row>
    <row r="159" s="53" customFormat="1" ht="21.35" hidden="1" customHeight="1" spans="1:28">
      <c r="A159" s="66">
        <v>151</v>
      </c>
      <c r="B159" s="93" t="s">
        <v>164</v>
      </c>
      <c r="C159" s="66" t="s">
        <v>51</v>
      </c>
      <c r="D159" s="66" t="s">
        <v>46</v>
      </c>
      <c r="E159" s="24">
        <v>44000</v>
      </c>
      <c r="F159" s="26">
        <v>19901.67</v>
      </c>
      <c r="G159" s="26">
        <v>14224.34</v>
      </c>
      <c r="H159" s="26">
        <f t="shared" ref="H159:H164" si="37">F159-G159</f>
        <v>5677.33</v>
      </c>
      <c r="I159" s="26">
        <v>1892.45</v>
      </c>
      <c r="J159" s="26">
        <v>1746.31</v>
      </c>
      <c r="K159" s="42">
        <v>1903.15</v>
      </c>
      <c r="L159" s="42">
        <v>2027.87</v>
      </c>
      <c r="M159" s="26">
        <v>11569</v>
      </c>
      <c r="N159" s="43">
        <f t="shared" si="25"/>
        <v>-18.6675796557169</v>
      </c>
      <c r="O159" s="26">
        <v>1345.25</v>
      </c>
      <c r="P159" s="42">
        <f t="shared" si="33"/>
        <v>-22.9661400324112</v>
      </c>
      <c r="Q159" s="42">
        <v>2453.95</v>
      </c>
      <c r="R159" s="42">
        <f t="shared" si="35"/>
        <v>28.9414917373827</v>
      </c>
      <c r="S159" s="42">
        <v>2516.51</v>
      </c>
      <c r="T159" s="42">
        <f t="shared" si="31"/>
        <v>24.096219185648</v>
      </c>
      <c r="U159" s="42"/>
      <c r="V159" s="42"/>
      <c r="W159" s="42"/>
      <c r="X159" s="42"/>
      <c r="Y159" s="42"/>
      <c r="Z159" s="24">
        <v>1</v>
      </c>
      <c r="AA159" s="46">
        <f t="shared" si="32"/>
        <v>24.5395</v>
      </c>
      <c r="AB159" s="5" t="s">
        <v>186</v>
      </c>
    </row>
    <row r="160" s="53" customFormat="1" ht="21.35" hidden="1" customHeight="1" spans="1:28">
      <c r="A160" s="66">
        <v>152</v>
      </c>
      <c r="B160" s="94" t="s">
        <v>139</v>
      </c>
      <c r="C160" s="66" t="s">
        <v>33</v>
      </c>
      <c r="D160" s="66" t="s">
        <v>48</v>
      </c>
      <c r="E160" s="24">
        <v>87500</v>
      </c>
      <c r="F160" s="26">
        <v>20885</v>
      </c>
      <c r="G160" s="26">
        <v>15305</v>
      </c>
      <c r="H160" s="26">
        <f t="shared" si="37"/>
        <v>5580</v>
      </c>
      <c r="I160" s="26">
        <v>1860.254</v>
      </c>
      <c r="J160" s="26">
        <v>2012</v>
      </c>
      <c r="K160" s="42">
        <v>1794.474</v>
      </c>
      <c r="L160" s="42">
        <v>1774.344</v>
      </c>
      <c r="M160" s="26">
        <v>12599.202</v>
      </c>
      <c r="N160" s="43">
        <f t="shared" si="25"/>
        <v>-17.6791767396276</v>
      </c>
      <c r="O160" s="26">
        <v>947</v>
      </c>
      <c r="P160" s="42">
        <f t="shared" si="33"/>
        <v>-52.9324055666004</v>
      </c>
      <c r="Q160" s="42">
        <v>1618.425</v>
      </c>
      <c r="R160" s="42">
        <f t="shared" si="35"/>
        <v>-9.81061859909923</v>
      </c>
      <c r="S160" s="42">
        <v>1883.31</v>
      </c>
      <c r="T160" s="42">
        <f t="shared" si="31"/>
        <v>6.1411992263056</v>
      </c>
      <c r="U160" s="42"/>
      <c r="V160" s="42"/>
      <c r="W160" s="42"/>
      <c r="X160" s="42"/>
      <c r="Y160" s="42"/>
      <c r="Z160" s="24">
        <v>1</v>
      </c>
      <c r="AA160" s="46">
        <f t="shared" si="32"/>
        <v>16.18425</v>
      </c>
      <c r="AB160" s="5"/>
    </row>
    <row r="161" s="53" customFormat="1" ht="21.35" hidden="1" customHeight="1" spans="1:28">
      <c r="A161" s="66">
        <v>153</v>
      </c>
      <c r="B161" s="94" t="s">
        <v>140</v>
      </c>
      <c r="C161" s="66" t="s">
        <v>26</v>
      </c>
      <c r="D161" s="66" t="s">
        <v>27</v>
      </c>
      <c r="E161" s="24">
        <v>12500</v>
      </c>
      <c r="F161" s="26">
        <v>5290.3644</v>
      </c>
      <c r="G161" s="26">
        <v>3896.0694</v>
      </c>
      <c r="H161" s="26">
        <v>1394.295</v>
      </c>
      <c r="I161" s="26">
        <v>465</v>
      </c>
      <c r="J161" s="26">
        <v>408.87</v>
      </c>
      <c r="K161" s="42">
        <v>489.561</v>
      </c>
      <c r="L161" s="42">
        <v>465.864</v>
      </c>
      <c r="M161" s="26">
        <v>3252.564</v>
      </c>
      <c r="N161" s="43">
        <f t="shared" si="25"/>
        <v>-16.516784839613</v>
      </c>
      <c r="O161" s="26">
        <v>251.286</v>
      </c>
      <c r="P161" s="42">
        <f t="shared" si="33"/>
        <v>-38.5413456599897</v>
      </c>
      <c r="Q161" s="42">
        <v>258.741</v>
      </c>
      <c r="R161" s="42">
        <f t="shared" si="35"/>
        <v>-47.1483635338599</v>
      </c>
      <c r="S161" s="42">
        <v>211.512</v>
      </c>
      <c r="T161" s="42">
        <f t="shared" si="31"/>
        <v>-54.5979084024522</v>
      </c>
      <c r="U161" s="42"/>
      <c r="V161" s="42"/>
      <c r="W161" s="42"/>
      <c r="X161" s="42"/>
      <c r="Y161" s="42"/>
      <c r="Z161" s="24">
        <v>1</v>
      </c>
      <c r="AA161" s="46">
        <f t="shared" si="32"/>
        <v>2.58741</v>
      </c>
      <c r="AB161" s="5"/>
    </row>
    <row r="162" s="53" customFormat="1" ht="21.35" hidden="1" customHeight="1" spans="1:28">
      <c r="A162" s="66">
        <v>154</v>
      </c>
      <c r="B162" s="94" t="s">
        <v>141</v>
      </c>
      <c r="C162" s="66" t="s">
        <v>33</v>
      </c>
      <c r="D162" s="66" t="s">
        <v>27</v>
      </c>
      <c r="E162" s="24">
        <v>20000</v>
      </c>
      <c r="F162" s="26">
        <v>6172</v>
      </c>
      <c r="G162" s="26">
        <v>5620</v>
      </c>
      <c r="H162" s="26">
        <f t="shared" si="37"/>
        <v>552</v>
      </c>
      <c r="I162" s="26">
        <v>184</v>
      </c>
      <c r="J162" s="26">
        <v>551</v>
      </c>
      <c r="K162" s="42">
        <v>854.48</v>
      </c>
      <c r="L162" s="42">
        <v>868</v>
      </c>
      <c r="M162" s="26">
        <v>3961.3552</v>
      </c>
      <c r="N162" s="43">
        <f t="shared" si="25"/>
        <v>-29.5132526690391</v>
      </c>
      <c r="O162" s="26">
        <v>333</v>
      </c>
      <c r="P162" s="42">
        <f t="shared" si="33"/>
        <v>-39.5644283121597</v>
      </c>
      <c r="Q162" s="42">
        <v>547.48</v>
      </c>
      <c r="R162" s="42">
        <f t="shared" si="35"/>
        <v>-35.9282838685516</v>
      </c>
      <c r="S162" s="42">
        <v>563</v>
      </c>
      <c r="T162" s="42">
        <f t="shared" si="31"/>
        <v>-35.1382488479263</v>
      </c>
      <c r="U162" s="42"/>
      <c r="V162" s="42"/>
      <c r="W162" s="42"/>
      <c r="X162" s="42"/>
      <c r="Y162" s="42"/>
      <c r="Z162" s="24">
        <v>1</v>
      </c>
      <c r="AA162" s="46">
        <f t="shared" si="32"/>
        <v>5.4748</v>
      </c>
      <c r="AB162" s="5"/>
    </row>
    <row r="163" s="53" customFormat="1" ht="21.35" hidden="1" customHeight="1" spans="1:28">
      <c r="A163" s="66">
        <v>155</v>
      </c>
      <c r="B163" s="94" t="s">
        <v>142</v>
      </c>
      <c r="C163" s="66" t="s">
        <v>54</v>
      </c>
      <c r="D163" s="66" t="s">
        <v>52</v>
      </c>
      <c r="E163" s="24">
        <v>8750</v>
      </c>
      <c r="F163" s="26">
        <v>4053</v>
      </c>
      <c r="G163" s="26">
        <v>3081</v>
      </c>
      <c r="H163" s="26">
        <f t="shared" si="37"/>
        <v>972</v>
      </c>
      <c r="I163" s="26">
        <v>338.05</v>
      </c>
      <c r="J163" s="26">
        <v>397</v>
      </c>
      <c r="K163" s="42">
        <v>297.766</v>
      </c>
      <c r="L163" s="42">
        <v>276.71</v>
      </c>
      <c r="M163" s="26">
        <v>2262.808</v>
      </c>
      <c r="N163" s="43">
        <f t="shared" si="25"/>
        <v>-26.556053229471</v>
      </c>
      <c r="O163" s="26">
        <v>0</v>
      </c>
      <c r="P163" s="42">
        <f t="shared" si="33"/>
        <v>-100</v>
      </c>
      <c r="Q163" s="42">
        <v>281.148</v>
      </c>
      <c r="R163" s="42">
        <f t="shared" si="35"/>
        <v>-5.58089237857915</v>
      </c>
      <c r="S163" s="42">
        <v>286.881</v>
      </c>
      <c r="T163" s="42">
        <f t="shared" si="31"/>
        <v>3.67568934986086</v>
      </c>
      <c r="U163" s="42"/>
      <c r="V163" s="42"/>
      <c r="W163" s="42"/>
      <c r="X163" s="42"/>
      <c r="Y163" s="42"/>
      <c r="Z163" s="24">
        <v>1</v>
      </c>
      <c r="AA163" s="46">
        <f t="shared" si="32"/>
        <v>2.81148</v>
      </c>
      <c r="AB163" s="5"/>
    </row>
    <row r="164" s="53" customFormat="1" ht="21.35" hidden="1" customHeight="1" spans="1:28">
      <c r="A164" s="66">
        <v>156</v>
      </c>
      <c r="B164" s="94" t="s">
        <v>143</v>
      </c>
      <c r="C164" s="66" t="s">
        <v>51</v>
      </c>
      <c r="D164" s="66" t="s">
        <v>52</v>
      </c>
      <c r="E164" s="24">
        <v>10430</v>
      </c>
      <c r="F164" s="26">
        <v>4581</v>
      </c>
      <c r="G164" s="26">
        <v>3407</v>
      </c>
      <c r="H164" s="26">
        <f t="shared" si="37"/>
        <v>1174</v>
      </c>
      <c r="I164" s="26">
        <v>392</v>
      </c>
      <c r="J164" s="26">
        <v>502</v>
      </c>
      <c r="K164" s="42">
        <v>248.0163</v>
      </c>
      <c r="L164" s="42">
        <v>424.7103</v>
      </c>
      <c r="M164" s="26">
        <v>853.3686</v>
      </c>
      <c r="N164" s="43">
        <f t="shared" si="25"/>
        <v>-74.9524919283827</v>
      </c>
      <c r="O164" s="26">
        <v>0</v>
      </c>
      <c r="P164" s="42">
        <f t="shared" si="33"/>
        <v>-100</v>
      </c>
      <c r="Q164" s="42">
        <v>82.299</v>
      </c>
      <c r="R164" s="42">
        <f t="shared" si="35"/>
        <v>-66.8171003276801</v>
      </c>
      <c r="S164" s="42">
        <v>348.663</v>
      </c>
      <c r="T164" s="42">
        <f t="shared" si="31"/>
        <v>-17.9056877123065</v>
      </c>
      <c r="U164" s="42"/>
      <c r="V164" s="42"/>
      <c r="W164" s="42"/>
      <c r="X164" s="42"/>
      <c r="Y164" s="42"/>
      <c r="Z164" s="24">
        <v>1</v>
      </c>
      <c r="AA164" s="46">
        <f t="shared" si="32"/>
        <v>0.82299</v>
      </c>
      <c r="AB164" s="5"/>
    </row>
    <row r="165" s="53" customFormat="1" ht="21.35" hidden="1" customHeight="1" spans="1:28">
      <c r="A165" s="66">
        <v>157</v>
      </c>
      <c r="B165" s="94" t="s">
        <v>144</v>
      </c>
      <c r="C165" s="66" t="s">
        <v>44</v>
      </c>
      <c r="D165" s="66" t="s">
        <v>27</v>
      </c>
      <c r="E165" s="24">
        <v>31500</v>
      </c>
      <c r="F165" s="26">
        <v>0</v>
      </c>
      <c r="G165" s="26">
        <v>0</v>
      </c>
      <c r="H165" s="26">
        <v>52</v>
      </c>
      <c r="I165" s="26">
        <v>0</v>
      </c>
      <c r="J165" s="26">
        <v>4</v>
      </c>
      <c r="K165" s="75">
        <v>0</v>
      </c>
      <c r="L165" s="75">
        <v>0</v>
      </c>
      <c r="M165" s="26">
        <v>5194.6</v>
      </c>
      <c r="N165" s="43" t="s">
        <v>70</v>
      </c>
      <c r="O165" s="26">
        <v>287.892</v>
      </c>
      <c r="P165" s="42" t="s">
        <v>70</v>
      </c>
      <c r="Q165" s="42">
        <v>593.604</v>
      </c>
      <c r="R165" s="42" t="s">
        <v>70</v>
      </c>
      <c r="S165" s="42">
        <v>696.894</v>
      </c>
      <c r="T165" s="42" t="e">
        <f t="shared" si="31"/>
        <v>#DIV/0!</v>
      </c>
      <c r="U165" s="42"/>
      <c r="V165" s="42"/>
      <c r="W165" s="42"/>
      <c r="X165" s="42"/>
      <c r="Y165" s="42"/>
      <c r="Z165" s="24">
        <v>1</v>
      </c>
      <c r="AA165" s="46">
        <f t="shared" si="32"/>
        <v>5.93604</v>
      </c>
      <c r="AB165" s="5"/>
    </row>
    <row r="166" s="53" customFormat="1" ht="21.35" hidden="1" customHeight="1" spans="1:28">
      <c r="A166" s="66">
        <v>158</v>
      </c>
      <c r="B166" s="94" t="s">
        <v>145</v>
      </c>
      <c r="C166" s="66" t="s">
        <v>33</v>
      </c>
      <c r="D166" s="66" t="s">
        <v>30</v>
      </c>
      <c r="E166" s="24">
        <v>12500</v>
      </c>
      <c r="F166" s="26">
        <v>0</v>
      </c>
      <c r="G166" s="26">
        <v>0</v>
      </c>
      <c r="H166" s="26">
        <f>F166-G166</f>
        <v>0</v>
      </c>
      <c r="I166" s="26">
        <v>0</v>
      </c>
      <c r="J166" s="26">
        <v>0</v>
      </c>
      <c r="K166" s="42">
        <v>0</v>
      </c>
      <c r="L166" s="42">
        <v>0</v>
      </c>
      <c r="M166" s="26">
        <v>0</v>
      </c>
      <c r="N166" s="43" t="s">
        <v>70</v>
      </c>
      <c r="O166" s="26">
        <v>193.926</v>
      </c>
      <c r="P166" s="42" t="s">
        <v>70</v>
      </c>
      <c r="Q166" s="42">
        <v>773.418</v>
      </c>
      <c r="R166" s="42" t="s">
        <v>70</v>
      </c>
      <c r="S166" s="42">
        <v>771.648</v>
      </c>
      <c r="T166" s="42" t="e">
        <f t="shared" si="31"/>
        <v>#DIV/0!</v>
      </c>
      <c r="U166" s="42"/>
      <c r="V166" s="42"/>
      <c r="W166" s="42"/>
      <c r="X166" s="42"/>
      <c r="Y166" s="42"/>
      <c r="Z166" s="24">
        <v>1</v>
      </c>
      <c r="AA166" s="46">
        <f t="shared" si="32"/>
        <v>7.73418</v>
      </c>
      <c r="AB166" s="5"/>
    </row>
    <row r="167" s="53" customFormat="1" ht="21.35" hidden="1" customHeight="1" spans="1:28">
      <c r="A167" s="66">
        <v>159</v>
      </c>
      <c r="B167" s="109" t="s">
        <v>146</v>
      </c>
      <c r="C167" s="22" t="s">
        <v>54</v>
      </c>
      <c r="D167" s="22" t="s">
        <v>27</v>
      </c>
      <c r="E167" s="24">
        <v>10000</v>
      </c>
      <c r="F167" s="25">
        <v>1320</v>
      </c>
      <c r="G167" s="26">
        <v>893</v>
      </c>
      <c r="H167" s="27">
        <v>427</v>
      </c>
      <c r="I167" s="41">
        <v>142</v>
      </c>
      <c r="J167" s="26">
        <v>147</v>
      </c>
      <c r="K167" s="42">
        <v>147</v>
      </c>
      <c r="L167" s="42">
        <v>133</v>
      </c>
      <c r="M167" s="24">
        <v>658</v>
      </c>
      <c r="N167" s="43">
        <f t="shared" ref="N167:N175" si="38">(M167-H167)/H167*100</f>
        <v>54.0983606557377</v>
      </c>
      <c r="O167" s="26">
        <v>0</v>
      </c>
      <c r="P167" s="42">
        <f t="shared" ref="P167:P175" si="39">(O167-K167)/K167*100</f>
        <v>-100</v>
      </c>
      <c r="Q167" s="42">
        <v>147</v>
      </c>
      <c r="R167" s="42">
        <v>125</v>
      </c>
      <c r="S167" s="42">
        <v>142</v>
      </c>
      <c r="T167" s="42">
        <f t="shared" si="31"/>
        <v>6.76691729323308</v>
      </c>
      <c r="U167" s="42"/>
      <c r="V167" s="42"/>
      <c r="W167" s="42"/>
      <c r="X167" s="42"/>
      <c r="Y167" s="42"/>
      <c r="Z167" s="24"/>
      <c r="AA167" s="46"/>
      <c r="AB167" s="5"/>
    </row>
    <row r="168" s="53" customFormat="1" ht="21.35" hidden="1" customHeight="1" spans="1:28">
      <c r="A168" s="66">
        <v>160</v>
      </c>
      <c r="B168" s="109" t="s">
        <v>147</v>
      </c>
      <c r="C168" s="22" t="s">
        <v>54</v>
      </c>
      <c r="D168" s="22" t="s">
        <v>27</v>
      </c>
      <c r="E168" s="24">
        <v>31500</v>
      </c>
      <c r="F168" s="27">
        <v>13300</v>
      </c>
      <c r="G168" s="27">
        <v>9450</v>
      </c>
      <c r="H168" s="26">
        <v>3849.78</v>
      </c>
      <c r="I168" s="26">
        <v>1283.26</v>
      </c>
      <c r="J168" s="26">
        <v>1368.576</v>
      </c>
      <c r="K168" s="42">
        <v>1228.854</v>
      </c>
      <c r="L168" s="42">
        <v>1252.35</v>
      </c>
      <c r="M168" s="27">
        <v>8517</v>
      </c>
      <c r="N168" s="43">
        <f t="shared" si="38"/>
        <v>121.233421130558</v>
      </c>
      <c r="O168" s="26">
        <v>1230.834</v>
      </c>
      <c r="P168" s="42">
        <f t="shared" si="39"/>
        <v>0.161125731779367</v>
      </c>
      <c r="Q168" s="42">
        <v>1228.854</v>
      </c>
      <c r="R168" s="42">
        <v>1345.15</v>
      </c>
      <c r="S168" s="42">
        <v>1337.358</v>
      </c>
      <c r="T168" s="42">
        <f t="shared" si="31"/>
        <v>6.78787878787879</v>
      </c>
      <c r="U168" s="42"/>
      <c r="V168" s="42"/>
      <c r="W168" s="42"/>
      <c r="X168" s="42"/>
      <c r="Y168" s="42"/>
      <c r="Z168" s="24"/>
      <c r="AA168" s="46"/>
      <c r="AB168" s="5"/>
    </row>
    <row r="169" s="53" customFormat="1" ht="21.35" hidden="1" customHeight="1" spans="1:28">
      <c r="A169" s="66">
        <v>161</v>
      </c>
      <c r="B169" s="110" t="s">
        <v>165</v>
      </c>
      <c r="C169" s="22" t="s">
        <v>54</v>
      </c>
      <c r="D169" s="22" t="s">
        <v>30</v>
      </c>
      <c r="E169" s="24">
        <v>180000</v>
      </c>
      <c r="F169" s="26">
        <v>16183</v>
      </c>
      <c r="G169" s="26">
        <v>9434.48</v>
      </c>
      <c r="H169" s="26">
        <v>6748.72</v>
      </c>
      <c r="I169" s="26">
        <v>2249.5733</v>
      </c>
      <c r="J169" s="27">
        <v>536</v>
      </c>
      <c r="K169" s="42">
        <v>3039.08</v>
      </c>
      <c r="L169" s="42">
        <v>3172.84</v>
      </c>
      <c r="M169" s="26">
        <v>996.16</v>
      </c>
      <c r="N169" s="43">
        <f t="shared" si="38"/>
        <v>-85.2392750032599</v>
      </c>
      <c r="O169" s="26">
        <v>4121.04</v>
      </c>
      <c r="P169" s="42">
        <f t="shared" si="39"/>
        <v>35.6015636310989</v>
      </c>
      <c r="Q169" s="42">
        <v>3039.08</v>
      </c>
      <c r="R169" s="42">
        <v>2349.16</v>
      </c>
      <c r="S169" s="42">
        <v>2192.52</v>
      </c>
      <c r="T169" s="42">
        <f t="shared" si="31"/>
        <v>-30.8972403272778</v>
      </c>
      <c r="U169" s="42"/>
      <c r="V169" s="42"/>
      <c r="W169" s="42"/>
      <c r="X169" s="42"/>
      <c r="Y169" s="42"/>
      <c r="Z169" s="24"/>
      <c r="AA169" s="46"/>
      <c r="AB169" s="5" t="s">
        <v>186</v>
      </c>
    </row>
    <row r="170" s="53" customFormat="1" ht="21.35" hidden="1" customHeight="1" spans="1:28">
      <c r="A170" s="66">
        <v>162</v>
      </c>
      <c r="B170" s="109" t="s">
        <v>148</v>
      </c>
      <c r="C170" s="22" t="s">
        <v>51</v>
      </c>
      <c r="D170" s="22" t="s">
        <v>27</v>
      </c>
      <c r="E170" s="24">
        <v>3450</v>
      </c>
      <c r="F170" s="26">
        <v>1814.17</v>
      </c>
      <c r="G170" s="26">
        <v>1316.48</v>
      </c>
      <c r="H170" s="26">
        <v>497.6929</v>
      </c>
      <c r="I170" s="26">
        <v>165.8976</v>
      </c>
      <c r="J170" s="26">
        <v>175.4993</v>
      </c>
      <c r="K170" s="79">
        <v>160.9243</v>
      </c>
      <c r="L170" s="42">
        <v>161</v>
      </c>
      <c r="M170" s="26">
        <v>1236.74</v>
      </c>
      <c r="N170" s="43">
        <f t="shared" si="38"/>
        <v>148.494603800858</v>
      </c>
      <c r="O170" s="26">
        <v>179.1493</v>
      </c>
      <c r="P170" s="42">
        <f t="shared" si="39"/>
        <v>11.325200731027</v>
      </c>
      <c r="Q170" s="79">
        <v>160.9243</v>
      </c>
      <c r="R170" s="79">
        <v>166.82</v>
      </c>
      <c r="S170" s="42">
        <v>146</v>
      </c>
      <c r="T170" s="42">
        <f t="shared" si="31"/>
        <v>-9.3167701863354</v>
      </c>
      <c r="U170" s="42"/>
      <c r="V170" s="42"/>
      <c r="W170" s="42"/>
      <c r="X170" s="42"/>
      <c r="Y170" s="42"/>
      <c r="Z170" s="24"/>
      <c r="AA170" s="46"/>
      <c r="AB170" s="5"/>
    </row>
    <row r="171" s="53" customFormat="1" ht="21.35" hidden="1" customHeight="1" spans="1:28">
      <c r="A171" s="66">
        <v>163</v>
      </c>
      <c r="B171" s="109" t="s">
        <v>149</v>
      </c>
      <c r="C171" s="22" t="s">
        <v>51</v>
      </c>
      <c r="D171" s="22" t="s">
        <v>27</v>
      </c>
      <c r="E171" s="24">
        <v>13500</v>
      </c>
      <c r="F171" s="26">
        <v>6499</v>
      </c>
      <c r="G171" s="26">
        <v>5255</v>
      </c>
      <c r="H171" s="26">
        <v>1841.412</v>
      </c>
      <c r="I171" s="26">
        <v>613.804</v>
      </c>
      <c r="J171" s="26">
        <v>603.624</v>
      </c>
      <c r="K171" s="79">
        <v>639.876</v>
      </c>
      <c r="L171" s="42">
        <v>597.912</v>
      </c>
      <c r="M171" s="26">
        <v>4245</v>
      </c>
      <c r="N171" s="43">
        <f t="shared" si="38"/>
        <v>130.529615316942</v>
      </c>
      <c r="O171" s="26">
        <v>655.66</v>
      </c>
      <c r="P171" s="42">
        <f t="shared" si="39"/>
        <v>2.46672792853615</v>
      </c>
      <c r="Q171" s="79">
        <v>639.876</v>
      </c>
      <c r="R171" s="79">
        <v>642.588</v>
      </c>
      <c r="S171" s="42">
        <v>653.988</v>
      </c>
      <c r="T171" s="42">
        <f t="shared" si="31"/>
        <v>9.37863765905351</v>
      </c>
      <c r="U171" s="42"/>
      <c r="V171" s="42"/>
      <c r="W171" s="42"/>
      <c r="X171" s="42"/>
      <c r="Y171" s="42"/>
      <c r="Z171" s="24"/>
      <c r="AA171" s="46"/>
      <c r="AB171" s="5"/>
    </row>
    <row r="172" s="53" customFormat="1" ht="21.35" hidden="1" customHeight="1" spans="1:28">
      <c r="A172" s="66">
        <v>164</v>
      </c>
      <c r="B172" s="110" t="s">
        <v>230</v>
      </c>
      <c r="C172" s="22" t="s">
        <v>54</v>
      </c>
      <c r="D172" s="22" t="s">
        <v>27</v>
      </c>
      <c r="E172" s="24">
        <v>12500</v>
      </c>
      <c r="F172" s="26">
        <v>4704</v>
      </c>
      <c r="G172" s="26">
        <v>3483</v>
      </c>
      <c r="H172" s="26">
        <v>1220.68</v>
      </c>
      <c r="I172" s="26">
        <v>406.89</v>
      </c>
      <c r="J172" s="27">
        <v>308</v>
      </c>
      <c r="K172" s="79">
        <v>430.05</v>
      </c>
      <c r="L172" s="42">
        <v>482.69</v>
      </c>
      <c r="M172" s="26">
        <v>3095.37</v>
      </c>
      <c r="N172" s="43">
        <f t="shared" si="38"/>
        <v>153.577514172428</v>
      </c>
      <c r="O172" s="26">
        <v>275.7</v>
      </c>
      <c r="P172" s="42">
        <f t="shared" si="39"/>
        <v>-35.8911754447157</v>
      </c>
      <c r="Q172" s="79">
        <v>430.05</v>
      </c>
      <c r="R172" s="79">
        <v>541.52</v>
      </c>
      <c r="S172" s="42">
        <v>444.34</v>
      </c>
      <c r="T172" s="42">
        <f t="shared" si="31"/>
        <v>-7.94505790465931</v>
      </c>
      <c r="U172" s="42"/>
      <c r="V172" s="42"/>
      <c r="W172" s="42"/>
      <c r="X172" s="42"/>
      <c r="Y172" s="42"/>
      <c r="Z172" s="24"/>
      <c r="AA172" s="46"/>
      <c r="AB172" s="5"/>
    </row>
    <row r="173" s="53" customFormat="1" ht="21.35" hidden="1" customHeight="1" spans="1:28">
      <c r="A173" s="66">
        <v>165</v>
      </c>
      <c r="B173" s="109" t="s">
        <v>150</v>
      </c>
      <c r="C173" s="22" t="s">
        <v>54</v>
      </c>
      <c r="D173" s="22" t="s">
        <v>27</v>
      </c>
      <c r="E173" s="24">
        <v>16000</v>
      </c>
      <c r="F173" s="26">
        <v>6599.56</v>
      </c>
      <c r="G173" s="26">
        <v>4791.09</v>
      </c>
      <c r="H173" s="26">
        <v>1808.47</v>
      </c>
      <c r="I173" s="26">
        <v>602.82</v>
      </c>
      <c r="J173" s="26">
        <v>544.34</v>
      </c>
      <c r="K173" s="79">
        <v>576.06</v>
      </c>
      <c r="L173" s="42">
        <v>688.07</v>
      </c>
      <c r="M173" s="26">
        <v>4603.72</v>
      </c>
      <c r="N173" s="43">
        <f t="shared" si="38"/>
        <v>154.56435550493</v>
      </c>
      <c r="O173" s="26">
        <v>593.49</v>
      </c>
      <c r="P173" s="42">
        <f t="shared" si="39"/>
        <v>3.0257264868243</v>
      </c>
      <c r="Q173" s="79">
        <v>576.06</v>
      </c>
      <c r="R173" s="79">
        <v>621.99</v>
      </c>
      <c r="S173" s="42">
        <v>605.24</v>
      </c>
      <c r="T173" s="42">
        <f t="shared" si="31"/>
        <v>-12.0380193875623</v>
      </c>
      <c r="U173" s="42"/>
      <c r="V173" s="42"/>
      <c r="W173" s="42"/>
      <c r="X173" s="42"/>
      <c r="Y173" s="42"/>
      <c r="Z173" s="24"/>
      <c r="AA173" s="46"/>
      <c r="AB173" s="5"/>
    </row>
    <row r="174" s="53" customFormat="1" ht="21.35" hidden="1" customHeight="1" spans="1:28">
      <c r="A174" s="66">
        <v>166</v>
      </c>
      <c r="B174" s="109" t="s">
        <v>151</v>
      </c>
      <c r="C174" s="22" t="s">
        <v>54</v>
      </c>
      <c r="D174" s="22" t="s">
        <v>27</v>
      </c>
      <c r="E174" s="24">
        <v>20000</v>
      </c>
      <c r="F174" s="26">
        <v>8509.1126</v>
      </c>
      <c r="G174" s="26">
        <v>6140.6909</v>
      </c>
      <c r="H174" s="26">
        <v>2368.42</v>
      </c>
      <c r="I174" s="26">
        <v>789</v>
      </c>
      <c r="J174" s="26">
        <v>708.0746</v>
      </c>
      <c r="K174" s="79">
        <v>810.1937</v>
      </c>
      <c r="L174" s="42">
        <v>850.1534</v>
      </c>
      <c r="M174" s="26">
        <v>5730.8854</v>
      </c>
      <c r="N174" s="43">
        <f t="shared" si="38"/>
        <v>141.970824431478</v>
      </c>
      <c r="O174" s="47">
        <v>756.0941</v>
      </c>
      <c r="P174" s="42">
        <f t="shared" si="39"/>
        <v>-6.67736616564656</v>
      </c>
      <c r="Q174" s="79">
        <v>810.1937</v>
      </c>
      <c r="R174" s="79">
        <v>678.6917</v>
      </c>
      <c r="S174" s="42">
        <v>645.5758</v>
      </c>
      <c r="T174" s="42">
        <f t="shared" si="31"/>
        <v>-24.0636101672945</v>
      </c>
      <c r="U174" s="42"/>
      <c r="V174" s="42"/>
      <c r="W174" s="42"/>
      <c r="X174" s="42"/>
      <c r="Y174" s="42"/>
      <c r="Z174" s="24"/>
      <c r="AA174" s="46"/>
      <c r="AB174" s="5"/>
    </row>
    <row r="175" s="53" customFormat="1" ht="21.35" hidden="1" customHeight="1" spans="1:28">
      <c r="A175" s="66">
        <v>167</v>
      </c>
      <c r="B175" s="109" t="s">
        <v>152</v>
      </c>
      <c r="C175" s="22" t="s">
        <v>54</v>
      </c>
      <c r="D175" s="22" t="s">
        <v>30</v>
      </c>
      <c r="E175" s="24">
        <v>31500</v>
      </c>
      <c r="F175" s="27">
        <v>11128</v>
      </c>
      <c r="G175" s="27">
        <v>8194</v>
      </c>
      <c r="H175" s="27">
        <v>2934</v>
      </c>
      <c r="I175" s="26">
        <v>1037</v>
      </c>
      <c r="J175" s="27">
        <v>871</v>
      </c>
      <c r="K175" s="79">
        <v>981.9</v>
      </c>
      <c r="L175" s="42">
        <v>1081</v>
      </c>
      <c r="M175" s="26">
        <v>8056</v>
      </c>
      <c r="N175" s="43">
        <f t="shared" si="38"/>
        <v>174.573960463531</v>
      </c>
      <c r="O175" s="26">
        <v>1066.74</v>
      </c>
      <c r="P175" s="42">
        <f t="shared" si="39"/>
        <v>8.64039107852124</v>
      </c>
      <c r="Q175" s="79">
        <v>981.9</v>
      </c>
      <c r="R175" s="79">
        <v>865.4</v>
      </c>
      <c r="S175" s="42">
        <v>1485</v>
      </c>
      <c r="T175" s="42">
        <f t="shared" si="31"/>
        <v>37.372802960222</v>
      </c>
      <c r="U175" s="42"/>
      <c r="V175" s="42"/>
      <c r="W175" s="42"/>
      <c r="X175" s="42"/>
      <c r="Y175" s="42"/>
      <c r="Z175" s="24"/>
      <c r="AA175" s="46"/>
      <c r="AB175" s="5"/>
    </row>
    <row r="176" s="53" customFormat="1" ht="21.35" hidden="1" customHeight="1" spans="1:28">
      <c r="A176" s="66">
        <v>168</v>
      </c>
      <c r="B176" s="109" t="s">
        <v>153</v>
      </c>
      <c r="C176" s="22" t="s">
        <v>79</v>
      </c>
      <c r="D176" s="22" t="s">
        <v>30</v>
      </c>
      <c r="E176" s="24">
        <v>70000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79">
        <v>0</v>
      </c>
      <c r="L176" s="42">
        <v>0</v>
      </c>
      <c r="M176" s="26">
        <v>2327.248</v>
      </c>
      <c r="N176" s="43" t="s">
        <v>70</v>
      </c>
      <c r="O176" s="26">
        <v>3810.84</v>
      </c>
      <c r="P176" s="42" t="s">
        <v>70</v>
      </c>
      <c r="Q176" s="79">
        <v>0</v>
      </c>
      <c r="R176" s="79">
        <v>3870.328</v>
      </c>
      <c r="S176" s="42">
        <v>3957</v>
      </c>
      <c r="T176" s="42" t="e">
        <f t="shared" si="31"/>
        <v>#DIV/0!</v>
      </c>
      <c r="U176" s="42"/>
      <c r="V176" s="42"/>
      <c r="W176" s="42"/>
      <c r="X176" s="42"/>
      <c r="Y176" s="42"/>
      <c r="Z176" s="24"/>
      <c r="AA176" s="46"/>
      <c r="AB176" s="5"/>
    </row>
    <row r="177" s="53" customFormat="1" ht="21.35" hidden="1" customHeight="1" spans="1:28">
      <c r="A177" s="66">
        <v>169</v>
      </c>
      <c r="B177" s="110" t="s">
        <v>231</v>
      </c>
      <c r="C177" s="22" t="s">
        <v>29</v>
      </c>
      <c r="D177" s="22" t="s">
        <v>48</v>
      </c>
      <c r="E177" s="24">
        <v>1600</v>
      </c>
      <c r="F177" s="26">
        <v>1160.233</v>
      </c>
      <c r="G177" s="26">
        <v>780.076</v>
      </c>
      <c r="H177" s="26">
        <v>380.157</v>
      </c>
      <c r="I177" s="26">
        <v>126.719</v>
      </c>
      <c r="J177" s="26">
        <v>122.418</v>
      </c>
      <c r="K177" s="79">
        <v>125.842</v>
      </c>
      <c r="L177" s="42">
        <v>132</v>
      </c>
      <c r="M177" s="26">
        <v>1104.625</v>
      </c>
      <c r="N177" s="43">
        <f t="shared" ref="N177:N183" si="40">(M177-H177)/H177*100</f>
        <v>190.57073787935</v>
      </c>
      <c r="O177" s="26">
        <v>158.34</v>
      </c>
      <c r="P177" s="42">
        <f t="shared" ref="P177:P183" si="41">(O177-K177)/K177*100</f>
        <v>25.8244465281861</v>
      </c>
      <c r="Q177" s="79">
        <v>125.842</v>
      </c>
      <c r="R177" s="79">
        <v>186.33</v>
      </c>
      <c r="S177" s="42">
        <v>214</v>
      </c>
      <c r="T177" s="42">
        <f t="shared" si="31"/>
        <v>62.1212121212121</v>
      </c>
      <c r="U177" s="42"/>
      <c r="V177" s="42"/>
      <c r="W177" s="42"/>
      <c r="X177" s="42"/>
      <c r="Y177" s="42"/>
      <c r="Z177" s="24"/>
      <c r="AA177" s="46"/>
      <c r="AB177" s="5"/>
    </row>
    <row r="178" s="53" customFormat="1" ht="21.35" hidden="1" customHeight="1" spans="1:28">
      <c r="A178" s="66">
        <v>170</v>
      </c>
      <c r="B178" s="109" t="s">
        <v>154</v>
      </c>
      <c r="C178" s="22" t="s">
        <v>26</v>
      </c>
      <c r="D178" s="22" t="s">
        <v>46</v>
      </c>
      <c r="E178" s="24">
        <v>6300</v>
      </c>
      <c r="F178" s="26">
        <v>462.3838</v>
      </c>
      <c r="G178" s="26">
        <v>44.7018</v>
      </c>
      <c r="H178" s="26">
        <v>417.676</v>
      </c>
      <c r="I178" s="26">
        <v>139.225</v>
      </c>
      <c r="J178" s="26">
        <v>175.252</v>
      </c>
      <c r="K178" s="79">
        <v>135.408</v>
      </c>
      <c r="L178" s="42">
        <v>107.016</v>
      </c>
      <c r="M178" s="26">
        <v>875.462</v>
      </c>
      <c r="N178" s="43">
        <f t="shared" si="40"/>
        <v>109.603137360059</v>
      </c>
      <c r="O178" s="26">
        <v>102.074</v>
      </c>
      <c r="P178" s="42">
        <f t="shared" si="41"/>
        <v>-24.6174524400331</v>
      </c>
      <c r="Q178" s="79">
        <v>135.408</v>
      </c>
      <c r="R178" s="79">
        <v>91.168</v>
      </c>
      <c r="S178" s="77">
        <v>129.584</v>
      </c>
      <c r="T178" s="42">
        <f t="shared" si="31"/>
        <v>21.0884353741497</v>
      </c>
      <c r="U178" s="42"/>
      <c r="V178" s="42"/>
      <c r="W178" s="42"/>
      <c r="X178" s="42"/>
      <c r="Y178" s="42"/>
      <c r="Z178" s="24"/>
      <c r="AA178" s="46"/>
      <c r="AB178" s="5"/>
    </row>
    <row r="179" s="53" customFormat="1" ht="21.35" hidden="1" customHeight="1" spans="1:28">
      <c r="A179" s="66">
        <v>171</v>
      </c>
      <c r="B179" s="109" t="s">
        <v>155</v>
      </c>
      <c r="C179" s="22" t="s">
        <v>29</v>
      </c>
      <c r="D179" s="22" t="s">
        <v>27</v>
      </c>
      <c r="E179" s="24">
        <v>16000</v>
      </c>
      <c r="F179" s="26">
        <v>4884.6</v>
      </c>
      <c r="G179" s="26">
        <v>3360</v>
      </c>
      <c r="H179" s="26">
        <v>1408</v>
      </c>
      <c r="I179" s="26">
        <v>469.45</v>
      </c>
      <c r="J179" s="26">
        <v>500</v>
      </c>
      <c r="K179" s="79">
        <v>486.95</v>
      </c>
      <c r="L179" s="42">
        <v>538</v>
      </c>
      <c r="M179" s="26">
        <v>2925</v>
      </c>
      <c r="N179" s="43">
        <f t="shared" si="40"/>
        <v>107.741477272727</v>
      </c>
      <c r="O179" s="26">
        <v>267</v>
      </c>
      <c r="P179" s="42">
        <f t="shared" si="41"/>
        <v>-45.1689085121676</v>
      </c>
      <c r="Q179" s="79">
        <v>486.95</v>
      </c>
      <c r="R179" s="79">
        <v>471.52</v>
      </c>
      <c r="S179" s="42">
        <v>596</v>
      </c>
      <c r="T179" s="42">
        <f t="shared" si="31"/>
        <v>10.7806691449814</v>
      </c>
      <c r="U179" s="42"/>
      <c r="V179" s="42"/>
      <c r="W179" s="42"/>
      <c r="X179" s="42"/>
      <c r="Y179" s="42"/>
      <c r="Z179" s="24"/>
      <c r="AA179" s="46"/>
      <c r="AB179" s="5"/>
    </row>
    <row r="180" s="53" customFormat="1" ht="21.35" hidden="1" customHeight="1" spans="1:28">
      <c r="A180" s="66">
        <v>172</v>
      </c>
      <c r="B180" s="111" t="s">
        <v>232</v>
      </c>
      <c r="C180" s="31" t="s">
        <v>157</v>
      </c>
      <c r="D180" s="32" t="s">
        <v>30</v>
      </c>
      <c r="E180" s="33">
        <v>126000</v>
      </c>
      <c r="F180" s="26">
        <v>42055.278</v>
      </c>
      <c r="G180" s="26">
        <v>30021.2</v>
      </c>
      <c r="H180" s="26">
        <v>12034.078</v>
      </c>
      <c r="I180" s="26">
        <v>4011.35933333333</v>
      </c>
      <c r="J180" s="26">
        <v>3860.36</v>
      </c>
      <c r="K180" s="42">
        <v>3968.3</v>
      </c>
      <c r="L180" s="80">
        <v>4388.19</v>
      </c>
      <c r="M180" s="26">
        <v>32890.11</v>
      </c>
      <c r="N180" s="43">
        <f t="shared" si="40"/>
        <v>173.3081005458</v>
      </c>
      <c r="O180" s="26">
        <v>4142.62</v>
      </c>
      <c r="P180" s="42">
        <f t="shared" si="41"/>
        <v>4.39281304336869</v>
      </c>
      <c r="Q180" s="42"/>
      <c r="R180" s="42">
        <v>4479.78</v>
      </c>
      <c r="S180" s="80">
        <v>4252.94</v>
      </c>
      <c r="T180" s="42">
        <f t="shared" si="31"/>
        <v>-3.08213637057648</v>
      </c>
      <c r="U180" s="42"/>
      <c r="V180" s="42"/>
      <c r="W180" s="42"/>
      <c r="X180" s="42"/>
      <c r="Y180" s="42"/>
      <c r="Z180" s="24"/>
      <c r="AA180" s="46"/>
      <c r="AB180" s="5"/>
    </row>
    <row r="181" s="53" customFormat="1" ht="21.35" hidden="1" customHeight="1" spans="1:28">
      <c r="A181" s="66">
        <v>173</v>
      </c>
      <c r="B181" s="112" t="s">
        <v>156</v>
      </c>
      <c r="C181" s="31" t="s">
        <v>157</v>
      </c>
      <c r="D181" s="32" t="s">
        <v>30</v>
      </c>
      <c r="E181" s="33">
        <v>72000</v>
      </c>
      <c r="F181" s="26">
        <v>48070.218</v>
      </c>
      <c r="G181" s="26">
        <v>35539.644</v>
      </c>
      <c r="H181" s="26">
        <v>12530.574</v>
      </c>
      <c r="I181" s="26">
        <v>4176.858</v>
      </c>
      <c r="J181" s="26">
        <v>4313.764</v>
      </c>
      <c r="K181" s="42">
        <v>4326.364</v>
      </c>
      <c r="L181" s="80">
        <v>3891</v>
      </c>
      <c r="M181" s="26">
        <v>38077.676</v>
      </c>
      <c r="N181" s="43">
        <f t="shared" si="40"/>
        <v>203.878146364245</v>
      </c>
      <c r="O181" s="26">
        <v>4046.938</v>
      </c>
      <c r="P181" s="42">
        <f t="shared" si="41"/>
        <v>-6.45867985218071</v>
      </c>
      <c r="Q181" s="42"/>
      <c r="R181" s="42">
        <v>4772.726</v>
      </c>
      <c r="S181" s="80">
        <v>4137</v>
      </c>
      <c r="T181" s="42">
        <f t="shared" si="31"/>
        <v>6.32228218966847</v>
      </c>
      <c r="U181" s="42"/>
      <c r="V181" s="42"/>
      <c r="W181" s="42"/>
      <c r="X181" s="42"/>
      <c r="Y181" s="42"/>
      <c r="Z181" s="24"/>
      <c r="AA181" s="46"/>
      <c r="AB181" s="5"/>
    </row>
    <row r="182" s="53" customFormat="1" ht="21.35" hidden="1" customHeight="1" spans="1:28">
      <c r="A182" s="66">
        <v>174</v>
      </c>
      <c r="B182" s="112" t="s">
        <v>158</v>
      </c>
      <c r="C182" s="31" t="s">
        <v>157</v>
      </c>
      <c r="D182" s="32" t="s">
        <v>30</v>
      </c>
      <c r="E182" s="33">
        <v>50000</v>
      </c>
      <c r="F182" s="26">
        <v>21932.106</v>
      </c>
      <c r="G182" s="26">
        <v>12105.576</v>
      </c>
      <c r="H182" s="26">
        <v>9826.53</v>
      </c>
      <c r="I182" s="26">
        <v>3275.51</v>
      </c>
      <c r="J182" s="26">
        <v>3187.842</v>
      </c>
      <c r="K182" s="42">
        <v>3342.234</v>
      </c>
      <c r="L182" s="80">
        <v>3296.454</v>
      </c>
      <c r="M182" s="26">
        <v>24820.404</v>
      </c>
      <c r="N182" s="43">
        <f t="shared" si="40"/>
        <v>152.585643151753</v>
      </c>
      <c r="O182" s="26">
        <v>3127.194</v>
      </c>
      <c r="P182" s="42">
        <f t="shared" si="41"/>
        <v>-6.43401988011611</v>
      </c>
      <c r="Q182" s="42"/>
      <c r="R182" s="42">
        <v>3313.597</v>
      </c>
      <c r="S182" s="80">
        <v>2995.776</v>
      </c>
      <c r="T182" s="42">
        <f t="shared" si="31"/>
        <v>-9.12125574935978</v>
      </c>
      <c r="U182" s="42"/>
      <c r="V182" s="42"/>
      <c r="W182" s="42"/>
      <c r="X182" s="42"/>
      <c r="Y182" s="42"/>
      <c r="Z182" s="24"/>
      <c r="AA182" s="46"/>
      <c r="AB182" s="5"/>
    </row>
    <row r="183" s="53" customFormat="1" ht="21.35" hidden="1" customHeight="1" spans="1:28">
      <c r="A183" s="66">
        <v>175</v>
      </c>
      <c r="B183" s="111" t="s">
        <v>233</v>
      </c>
      <c r="C183" s="31" t="s">
        <v>157</v>
      </c>
      <c r="D183" s="32" t="s">
        <v>109</v>
      </c>
      <c r="E183" s="33">
        <v>150000</v>
      </c>
      <c r="F183" s="26">
        <v>26551.36</v>
      </c>
      <c r="G183" s="26">
        <v>24328.48</v>
      </c>
      <c r="H183" s="26">
        <v>2222.88</v>
      </c>
      <c r="I183" s="26">
        <v>740.96</v>
      </c>
      <c r="J183" s="26">
        <v>292.16</v>
      </c>
      <c r="K183" s="42">
        <v>1235.52</v>
      </c>
      <c r="L183" s="80">
        <v>695.2</v>
      </c>
      <c r="M183" s="26">
        <v>24451.68</v>
      </c>
      <c r="N183" s="43">
        <f t="shared" si="40"/>
        <v>1000</v>
      </c>
      <c r="O183" s="26">
        <v>2377.76</v>
      </c>
      <c r="P183" s="42">
        <f t="shared" si="41"/>
        <v>92.4501424501425</v>
      </c>
      <c r="Q183" s="42"/>
      <c r="R183" s="42">
        <v>9782.08</v>
      </c>
      <c r="S183" s="80">
        <v>12300.64</v>
      </c>
      <c r="T183" s="42">
        <f t="shared" si="31"/>
        <v>1669.36708860759</v>
      </c>
      <c r="U183" s="42"/>
      <c r="V183" s="42"/>
      <c r="W183" s="42"/>
      <c r="X183" s="42"/>
      <c r="Y183" s="42"/>
      <c r="Z183" s="24"/>
      <c r="AA183" s="46"/>
      <c r="AB183" s="5"/>
    </row>
    <row r="184" s="53" customFormat="1" ht="21.35" hidden="1" customHeight="1" spans="1:28">
      <c r="A184" s="66">
        <v>176</v>
      </c>
      <c r="B184" s="112" t="s">
        <v>159</v>
      </c>
      <c r="C184" s="31" t="s">
        <v>157</v>
      </c>
      <c r="D184" s="32" t="s">
        <v>30</v>
      </c>
      <c r="E184" s="33">
        <v>25000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42">
        <v>0</v>
      </c>
      <c r="L184" s="80">
        <v>0</v>
      </c>
      <c r="M184" s="26">
        <v>10314.22</v>
      </c>
      <c r="N184" s="43" t="s">
        <v>70</v>
      </c>
      <c r="O184" s="26">
        <v>1945.328</v>
      </c>
      <c r="P184" s="42" t="s">
        <v>70</v>
      </c>
      <c r="Q184" s="42"/>
      <c r="R184" s="42">
        <v>1543.696</v>
      </c>
      <c r="S184" s="80">
        <v>2086.78</v>
      </c>
      <c r="T184" s="42" t="e">
        <f t="shared" si="31"/>
        <v>#DIV/0!</v>
      </c>
      <c r="U184" s="42"/>
      <c r="V184" s="42"/>
      <c r="W184" s="42"/>
      <c r="X184" s="42"/>
      <c r="Y184" s="42"/>
      <c r="Z184" s="24"/>
      <c r="AA184" s="46"/>
      <c r="AB184" s="5"/>
    </row>
    <row r="185" s="53" customFormat="1" ht="21.35" hidden="1" customHeight="1" spans="1:28">
      <c r="A185" s="66">
        <v>177</v>
      </c>
      <c r="B185" s="111" t="s">
        <v>234</v>
      </c>
      <c r="C185" s="31" t="s">
        <v>157</v>
      </c>
      <c r="D185" s="32" t="s">
        <v>30</v>
      </c>
      <c r="E185" s="33">
        <v>31500</v>
      </c>
      <c r="F185" s="26">
        <v>9545.298</v>
      </c>
      <c r="G185" s="26">
        <v>5250.06</v>
      </c>
      <c r="H185" s="26">
        <v>4295.238</v>
      </c>
      <c r="I185" s="26">
        <v>1431.746</v>
      </c>
      <c r="J185" s="26">
        <v>1927.99</v>
      </c>
      <c r="K185" s="42">
        <v>850.18</v>
      </c>
      <c r="L185" s="80">
        <v>1517.07</v>
      </c>
      <c r="M185" s="26">
        <v>14865.71</v>
      </c>
      <c r="N185" s="43">
        <f t="shared" ref="N185:N188" si="42">(M185-H185)/H185*100</f>
        <v>246.097468871341</v>
      </c>
      <c r="O185" s="26">
        <v>1634.424</v>
      </c>
      <c r="P185" s="42">
        <f t="shared" ref="P185:P188" si="43">(O185-K185)/K185*100</f>
        <v>92.2444658778141</v>
      </c>
      <c r="Q185" s="42"/>
      <c r="R185" s="42">
        <v>1002.58</v>
      </c>
      <c r="S185" s="80">
        <v>1787.59</v>
      </c>
      <c r="T185" s="42">
        <f t="shared" si="31"/>
        <v>17.8317414489773</v>
      </c>
      <c r="U185" s="42"/>
      <c r="V185" s="42"/>
      <c r="W185" s="42"/>
      <c r="X185" s="42"/>
      <c r="Y185" s="42"/>
      <c r="Z185" s="24"/>
      <c r="AA185" s="46"/>
      <c r="AB185" s="5"/>
    </row>
    <row r="186" s="53" customFormat="1" ht="21.35" hidden="1" customHeight="1" spans="1:28">
      <c r="A186" s="66">
        <v>178</v>
      </c>
      <c r="B186" s="112" t="s">
        <v>160</v>
      </c>
      <c r="C186" s="31" t="s">
        <v>157</v>
      </c>
      <c r="D186" s="32" t="s">
        <v>30</v>
      </c>
      <c r="E186" s="33">
        <v>25000</v>
      </c>
      <c r="F186" s="26">
        <v>15493.35</v>
      </c>
      <c r="G186" s="26">
        <v>11249.95</v>
      </c>
      <c r="H186" s="26">
        <v>4243.4</v>
      </c>
      <c r="I186" s="26">
        <v>1414.46666666667</v>
      </c>
      <c r="J186" s="26">
        <v>1364.614</v>
      </c>
      <c r="K186" s="42">
        <v>1470.78</v>
      </c>
      <c r="L186" s="80">
        <v>1449.94</v>
      </c>
      <c r="M186" s="26">
        <v>11159</v>
      </c>
      <c r="N186" s="43">
        <f t="shared" si="42"/>
        <v>162.973087618419</v>
      </c>
      <c r="O186" s="26">
        <v>1338.204</v>
      </c>
      <c r="P186" s="42">
        <f t="shared" si="43"/>
        <v>-9.01399257536817</v>
      </c>
      <c r="Q186" s="42"/>
      <c r="R186" s="42">
        <v>1319.93</v>
      </c>
      <c r="S186" s="80">
        <v>1401.036</v>
      </c>
      <c r="T186" s="42">
        <f t="shared" si="31"/>
        <v>-3.37282922051947</v>
      </c>
      <c r="U186" s="42"/>
      <c r="V186" s="42"/>
      <c r="W186" s="42"/>
      <c r="X186" s="42"/>
      <c r="Y186" s="42"/>
      <c r="Z186" s="24"/>
      <c r="AA186" s="46"/>
      <c r="AB186" s="5"/>
    </row>
    <row r="187" s="53" customFormat="1" ht="21.35" hidden="1" customHeight="1" spans="1:28">
      <c r="A187" s="66">
        <v>179</v>
      </c>
      <c r="B187" s="111" t="s">
        <v>78</v>
      </c>
      <c r="C187" s="31" t="s">
        <v>157</v>
      </c>
      <c r="D187" s="32" t="s">
        <v>30</v>
      </c>
      <c r="E187" s="33">
        <v>50000</v>
      </c>
      <c r="F187" s="26">
        <v>15039.12</v>
      </c>
      <c r="G187" s="26">
        <v>10794.72</v>
      </c>
      <c r="H187" s="26">
        <v>4244.4</v>
      </c>
      <c r="I187" s="26">
        <v>1414.8</v>
      </c>
      <c r="J187" s="26">
        <v>2427.21</v>
      </c>
      <c r="K187" s="42">
        <v>434.45</v>
      </c>
      <c r="L187" s="80">
        <v>1037.06</v>
      </c>
      <c r="M187" s="26">
        <v>11335.88</v>
      </c>
      <c r="N187" s="43">
        <f t="shared" si="42"/>
        <v>167.078503439827</v>
      </c>
      <c r="O187" s="26">
        <v>1322.08</v>
      </c>
      <c r="P187" s="42">
        <f t="shared" si="43"/>
        <v>204.311198066521</v>
      </c>
      <c r="Q187" s="42"/>
      <c r="R187" s="42">
        <v>1653.99</v>
      </c>
      <c r="S187" s="80">
        <v>1237.63</v>
      </c>
      <c r="T187" s="42">
        <f t="shared" si="31"/>
        <v>19.3402503230286</v>
      </c>
      <c r="U187" s="42"/>
      <c r="V187" s="42"/>
      <c r="W187" s="42"/>
      <c r="X187" s="42"/>
      <c r="Y187" s="42"/>
      <c r="Z187" s="24"/>
      <c r="AA187" s="46"/>
      <c r="AB187" s="5"/>
    </row>
    <row r="188" s="53" customFormat="1" ht="21.35" hidden="1" customHeight="1" spans="1:28">
      <c r="A188" s="66">
        <v>180</v>
      </c>
      <c r="B188" s="111" t="s">
        <v>235</v>
      </c>
      <c r="C188" s="31" t="s">
        <v>157</v>
      </c>
      <c r="D188" s="32" t="s">
        <v>27</v>
      </c>
      <c r="E188" s="33">
        <v>31500</v>
      </c>
      <c r="F188" s="26">
        <v>9324.04</v>
      </c>
      <c r="G188" s="26">
        <v>6667.1</v>
      </c>
      <c r="H188" s="26">
        <v>2656.94</v>
      </c>
      <c r="I188" s="26">
        <v>885.646666666667</v>
      </c>
      <c r="J188" s="26">
        <v>846.78</v>
      </c>
      <c r="K188" s="42">
        <v>884.84</v>
      </c>
      <c r="L188" s="80">
        <v>925.32</v>
      </c>
      <c r="M188" s="26">
        <v>6751.58</v>
      </c>
      <c r="N188" s="43">
        <f t="shared" si="42"/>
        <v>154.111120311336</v>
      </c>
      <c r="O188" s="26">
        <v>996.82</v>
      </c>
      <c r="P188" s="42">
        <f t="shared" si="43"/>
        <v>12.6553953257086</v>
      </c>
      <c r="Q188" s="42"/>
      <c r="R188" s="42">
        <v>1125.3</v>
      </c>
      <c r="S188" s="80">
        <v>1223.42</v>
      </c>
      <c r="T188" s="42">
        <f t="shared" si="31"/>
        <v>32.2158820732287</v>
      </c>
      <c r="U188" s="42"/>
      <c r="V188" s="42"/>
      <c r="W188" s="42"/>
      <c r="X188" s="42"/>
      <c r="Y188" s="42"/>
      <c r="Z188" s="24"/>
      <c r="AA188" s="46"/>
      <c r="AB188" s="5"/>
    </row>
    <row r="189" s="53" customFormat="1" ht="21.35" hidden="1" customHeight="1" spans="1:28">
      <c r="A189" s="66">
        <v>181</v>
      </c>
      <c r="B189" s="112" t="s">
        <v>161</v>
      </c>
      <c r="C189" s="31" t="s">
        <v>157</v>
      </c>
      <c r="D189" s="32" t="s">
        <v>30</v>
      </c>
      <c r="E189" s="33">
        <v>25000</v>
      </c>
      <c r="F189" s="26">
        <v>0</v>
      </c>
      <c r="G189" s="26">
        <v>0</v>
      </c>
      <c r="H189" s="26">
        <v>0</v>
      </c>
      <c r="I189" s="26">
        <v>0</v>
      </c>
      <c r="J189" s="26">
        <v>0</v>
      </c>
      <c r="K189" s="42">
        <v>0</v>
      </c>
      <c r="L189" s="80">
        <v>0</v>
      </c>
      <c r="M189" s="26">
        <v>3780.99</v>
      </c>
      <c r="N189" s="43" t="s">
        <v>70</v>
      </c>
      <c r="O189" s="26">
        <v>984.3638</v>
      </c>
      <c r="P189" s="42" t="s">
        <v>70</v>
      </c>
      <c r="Q189" s="42"/>
      <c r="R189" s="42">
        <v>1118.9317</v>
      </c>
      <c r="S189" s="80">
        <v>1114.8438</v>
      </c>
      <c r="T189" s="42" t="e">
        <f t="shared" si="31"/>
        <v>#DIV/0!</v>
      </c>
      <c r="U189" s="42"/>
      <c r="V189" s="42"/>
      <c r="W189" s="42"/>
      <c r="X189" s="42"/>
      <c r="Y189" s="42"/>
      <c r="Z189" s="24"/>
      <c r="AA189" s="46"/>
      <c r="AB189" s="5"/>
    </row>
    <row r="190" s="53" customFormat="1" ht="21.35" hidden="1" customHeight="1" spans="1:28">
      <c r="A190" s="66">
        <v>182</v>
      </c>
      <c r="B190" s="111" t="s">
        <v>236</v>
      </c>
      <c r="C190" s="31" t="s">
        <v>157</v>
      </c>
      <c r="D190" s="32" t="s">
        <v>30</v>
      </c>
      <c r="E190" s="33">
        <v>12500</v>
      </c>
      <c r="F190" s="26">
        <v>5037.4099</v>
      </c>
      <c r="G190" s="26">
        <v>4412.1041</v>
      </c>
      <c r="H190" s="26">
        <v>625.3058</v>
      </c>
      <c r="I190" s="26">
        <v>208.435266666667</v>
      </c>
      <c r="J190" s="26">
        <v>623.343</v>
      </c>
      <c r="K190" s="42">
        <v>0</v>
      </c>
      <c r="L190" s="80">
        <v>0</v>
      </c>
      <c r="M190" s="26">
        <v>5854.926</v>
      </c>
      <c r="N190" s="43">
        <f t="shared" ref="N190:N193" si="44">(M190-H190)/H190*100</f>
        <v>836.330032441727</v>
      </c>
      <c r="O190" s="26">
        <v>588.784</v>
      </c>
      <c r="P190" s="42" t="e">
        <f t="shared" ref="P190:P193" si="45">(O190-K190)/K190*100</f>
        <v>#DIV/0!</v>
      </c>
      <c r="Q190" s="42"/>
      <c r="R190" s="42">
        <v>588</v>
      </c>
      <c r="S190" s="80">
        <v>43.176</v>
      </c>
      <c r="T190" s="42" t="e">
        <f t="shared" si="31"/>
        <v>#DIV/0!</v>
      </c>
      <c r="U190" s="42"/>
      <c r="V190" s="42"/>
      <c r="W190" s="42"/>
      <c r="X190" s="42"/>
      <c r="Y190" s="42"/>
      <c r="Z190" s="24"/>
      <c r="AA190" s="46"/>
      <c r="AB190" s="5"/>
    </row>
    <row r="191" s="53" customFormat="1" ht="21.35" hidden="1" customHeight="1" spans="1:28">
      <c r="A191" s="66">
        <v>183</v>
      </c>
      <c r="B191" s="112" t="s">
        <v>162</v>
      </c>
      <c r="C191" s="31" t="s">
        <v>157</v>
      </c>
      <c r="D191" s="32" t="s">
        <v>30</v>
      </c>
      <c r="E191" s="33">
        <v>10000</v>
      </c>
      <c r="F191" s="26">
        <v>5657.83</v>
      </c>
      <c r="G191" s="26">
        <v>3841.47</v>
      </c>
      <c r="H191" s="26">
        <v>1816.36</v>
      </c>
      <c r="I191" s="26">
        <v>605.453333333333</v>
      </c>
      <c r="J191" s="26">
        <v>627.9</v>
      </c>
      <c r="K191" s="42">
        <v>601.79</v>
      </c>
      <c r="L191" s="80">
        <v>586.67</v>
      </c>
      <c r="M191" s="26">
        <v>4731.076</v>
      </c>
      <c r="N191" s="43">
        <f t="shared" si="44"/>
        <v>160.470171111454</v>
      </c>
      <c r="O191" s="26">
        <v>523.446</v>
      </c>
      <c r="P191" s="42">
        <f t="shared" si="45"/>
        <v>-13.0184948237757</v>
      </c>
      <c r="Q191" s="42"/>
      <c r="R191" s="42">
        <v>624.904</v>
      </c>
      <c r="S191" s="80">
        <v>632.12</v>
      </c>
      <c r="T191" s="42">
        <f t="shared" si="31"/>
        <v>7.74711507320982</v>
      </c>
      <c r="U191" s="42"/>
      <c r="V191" s="42"/>
      <c r="W191" s="42"/>
      <c r="X191" s="42"/>
      <c r="Y191" s="42"/>
      <c r="Z191" s="24"/>
      <c r="AA191" s="46"/>
      <c r="AB191" s="5"/>
    </row>
    <row r="192" s="53" customFormat="1" ht="21.35" hidden="1" customHeight="1" spans="1:28">
      <c r="A192" s="66">
        <v>184</v>
      </c>
      <c r="B192" s="111" t="s">
        <v>237</v>
      </c>
      <c r="C192" s="31" t="s">
        <v>157</v>
      </c>
      <c r="D192" s="32" t="s">
        <v>27</v>
      </c>
      <c r="E192" s="33">
        <v>20000</v>
      </c>
      <c r="F192" s="26">
        <v>4698.75</v>
      </c>
      <c r="G192" s="26">
        <v>3283</v>
      </c>
      <c r="H192" s="26">
        <v>1415.75</v>
      </c>
      <c r="I192" s="26">
        <v>471.916666666667</v>
      </c>
      <c r="J192" s="26">
        <v>401.73</v>
      </c>
      <c r="K192" s="42">
        <v>516.18</v>
      </c>
      <c r="L192" s="80">
        <v>497.84</v>
      </c>
      <c r="M192" s="26">
        <v>3393.046</v>
      </c>
      <c r="N192" s="43">
        <f t="shared" si="44"/>
        <v>139.664206251104</v>
      </c>
      <c r="O192" s="26">
        <v>475.398</v>
      </c>
      <c r="P192" s="42">
        <f t="shared" si="45"/>
        <v>-7.9007323026851</v>
      </c>
      <c r="Q192" s="42"/>
      <c r="R192" s="42">
        <v>476.532</v>
      </c>
      <c r="S192" s="80">
        <v>579.992</v>
      </c>
      <c r="T192" s="42">
        <f t="shared" si="31"/>
        <v>16.5016872890889</v>
      </c>
      <c r="U192" s="42"/>
      <c r="V192" s="42"/>
      <c r="W192" s="42"/>
      <c r="X192" s="42"/>
      <c r="Y192" s="42"/>
      <c r="Z192" s="24"/>
      <c r="AA192" s="46"/>
      <c r="AB192" s="5"/>
    </row>
    <row r="193" s="53" customFormat="1" ht="21.35" hidden="1" customHeight="1" spans="1:28">
      <c r="A193" s="66">
        <v>185</v>
      </c>
      <c r="B193" s="112" t="s">
        <v>163</v>
      </c>
      <c r="C193" s="31" t="s">
        <v>157</v>
      </c>
      <c r="D193" s="32" t="s">
        <v>27</v>
      </c>
      <c r="E193" s="33">
        <v>8150</v>
      </c>
      <c r="F193" s="26">
        <v>3990.512</v>
      </c>
      <c r="G193" s="26">
        <v>3266.18</v>
      </c>
      <c r="H193" s="26">
        <v>724.332</v>
      </c>
      <c r="I193" s="26">
        <v>241.444</v>
      </c>
      <c r="J193" s="26">
        <v>406.86</v>
      </c>
      <c r="K193" s="42">
        <v>342.13</v>
      </c>
      <c r="L193" s="80">
        <v>382.704</v>
      </c>
      <c r="M193" s="26">
        <v>3006.96</v>
      </c>
      <c r="N193" s="43">
        <f t="shared" si="44"/>
        <v>315.135600801842</v>
      </c>
      <c r="O193" s="26">
        <v>369.488</v>
      </c>
      <c r="P193" s="42">
        <f t="shared" si="45"/>
        <v>7.99637564668401</v>
      </c>
      <c r="Q193" s="42"/>
      <c r="R193" s="42">
        <v>429.352</v>
      </c>
      <c r="S193" s="80">
        <v>374.444</v>
      </c>
      <c r="T193" s="42">
        <f t="shared" si="31"/>
        <v>-2.15832601697395</v>
      </c>
      <c r="U193" s="42"/>
      <c r="V193" s="42"/>
      <c r="W193" s="42"/>
      <c r="X193" s="42"/>
      <c r="Y193" s="42"/>
      <c r="Z193" s="24"/>
      <c r="AA193" s="46"/>
      <c r="AB193" s="5"/>
    </row>
    <row r="194" s="54" customFormat="1" ht="21.35" hidden="1" customHeight="1" spans="1:28">
      <c r="A194" s="88" t="s">
        <v>173</v>
      </c>
      <c r="B194" s="89"/>
      <c r="C194" s="89"/>
      <c r="D194" s="89"/>
      <c r="E194" s="90"/>
      <c r="F194" s="26">
        <f t="shared" ref="F194:K194" si="46">SUM(F8:F166)</f>
        <v>3443336.491178</v>
      </c>
      <c r="G194" s="26">
        <f t="shared" si="46"/>
        <v>2649300.384478</v>
      </c>
      <c r="H194" s="26">
        <f t="shared" si="46"/>
        <v>849938.7119</v>
      </c>
      <c r="I194" s="26">
        <f t="shared" si="46"/>
        <v>317238.603200333</v>
      </c>
      <c r="J194" s="26">
        <f t="shared" si="46"/>
        <v>310348.696</v>
      </c>
      <c r="K194" s="26">
        <f t="shared" si="46"/>
        <v>306511.1647</v>
      </c>
      <c r="L194" s="26"/>
      <c r="M194" s="26">
        <f t="shared" ref="M194:Q194" si="47">SUM(M8:M166)</f>
        <v>2688194.0817</v>
      </c>
      <c r="N194" s="43">
        <f>(M194-G194)/G194*100</f>
        <v>1.46807426782839</v>
      </c>
      <c r="O194" s="26">
        <f t="shared" si="47"/>
        <v>319331.0107</v>
      </c>
      <c r="P194" s="42">
        <f>(O194-J194)/J194*100</f>
        <v>2.89426532663762</v>
      </c>
      <c r="Q194" s="42">
        <f t="shared" si="47"/>
        <v>320662.2932</v>
      </c>
      <c r="R194" s="42">
        <f>(Q194-K194)/K194*100</f>
        <v>4.61683949224183</v>
      </c>
      <c r="S194" s="42"/>
      <c r="T194" s="42"/>
      <c r="U194" s="42"/>
      <c r="V194" s="42"/>
      <c r="W194" s="42"/>
      <c r="X194" s="42"/>
      <c r="Y194" s="42"/>
      <c r="Z194" s="26" t="s">
        <v>70</v>
      </c>
      <c r="AA194" s="46">
        <f>Q194*0.01</f>
        <v>3206.622932</v>
      </c>
      <c r="AB194" s="91"/>
    </row>
    <row r="195" s="54" customFormat="1" ht="21.35" hidden="1" customHeight="1" spans="1:28">
      <c r="A195" s="67" t="s">
        <v>174</v>
      </c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91"/>
    </row>
    <row r="196" s="92" customFormat="1" ht="21.35" customHeight="1" spans="1:28">
      <c r="A196" s="66">
        <v>1</v>
      </c>
      <c r="B196" s="67" t="s">
        <v>238</v>
      </c>
      <c r="C196" s="66" t="s">
        <v>44</v>
      </c>
      <c r="D196" s="66" t="s">
        <v>48</v>
      </c>
      <c r="E196" s="24">
        <v>50000</v>
      </c>
      <c r="F196" s="26">
        <v>13985</v>
      </c>
      <c r="G196" s="25">
        <v>13985</v>
      </c>
      <c r="H196" s="26">
        <f>F196-G196</f>
        <v>0</v>
      </c>
      <c r="I196" s="26">
        <v>0</v>
      </c>
      <c r="J196" s="26">
        <v>0</v>
      </c>
      <c r="K196" s="75">
        <v>0</v>
      </c>
      <c r="L196" s="75">
        <v>0</v>
      </c>
      <c r="M196" s="26">
        <v>1425</v>
      </c>
      <c r="N196" s="43">
        <f t="shared" ref="N196:N209" si="48">(M196-G196)/G196*100</f>
        <v>-89.8105112620665</v>
      </c>
      <c r="O196" s="26">
        <v>1131</v>
      </c>
      <c r="P196" s="42" t="s">
        <v>70</v>
      </c>
      <c r="Q196" s="27">
        <v>1104.224</v>
      </c>
      <c r="R196" s="42" t="s">
        <v>70</v>
      </c>
      <c r="S196" s="42">
        <v>1731</v>
      </c>
      <c r="T196" s="42" t="s">
        <v>70</v>
      </c>
      <c r="U196" s="42">
        <f t="shared" ref="U196:U212" si="49">O196+Q196+S196</f>
        <v>3966.224</v>
      </c>
      <c r="V196" s="42" t="s">
        <v>70</v>
      </c>
      <c r="W196" s="42"/>
      <c r="X196" s="42">
        <v>3</v>
      </c>
      <c r="Y196" s="83">
        <f t="shared" ref="Y196:Y213" si="50">S196*0.03</f>
        <v>51.93</v>
      </c>
      <c r="Z196" s="24">
        <v>3</v>
      </c>
      <c r="AA196" s="46">
        <f t="shared" ref="AA196:AA209" si="51">Q196*0.03</f>
        <v>33.12672</v>
      </c>
      <c r="AB196" s="5"/>
    </row>
    <row r="197" s="92" customFormat="1" ht="21.35" customHeight="1" spans="1:28">
      <c r="A197" s="66">
        <v>2</v>
      </c>
      <c r="B197" s="67" t="s">
        <v>239</v>
      </c>
      <c r="C197" s="66" t="s">
        <v>29</v>
      </c>
      <c r="D197" s="66" t="s">
        <v>48</v>
      </c>
      <c r="E197" s="24">
        <v>8000</v>
      </c>
      <c r="F197" s="26">
        <v>655.732</v>
      </c>
      <c r="G197" s="26">
        <v>436.8</v>
      </c>
      <c r="H197" s="26">
        <v>217</v>
      </c>
      <c r="I197" s="26">
        <v>72</v>
      </c>
      <c r="J197" s="26">
        <v>24.878</v>
      </c>
      <c r="K197" s="42">
        <v>116</v>
      </c>
      <c r="L197" s="42">
        <v>76</v>
      </c>
      <c r="M197" s="26">
        <v>28.168</v>
      </c>
      <c r="N197" s="43">
        <f t="shared" si="48"/>
        <v>-93.551282051282</v>
      </c>
      <c r="O197" s="26">
        <v>138.586</v>
      </c>
      <c r="P197" s="42">
        <f t="shared" ref="P197:P209" si="52">(O197-J197)/J197*100</f>
        <v>457.062464828362</v>
      </c>
      <c r="Q197" s="26">
        <v>99.268</v>
      </c>
      <c r="R197" s="42">
        <f t="shared" ref="R197:R205" si="53">(Q197-K197)/K197*100</f>
        <v>-14.4241379310345</v>
      </c>
      <c r="S197" s="42">
        <v>121</v>
      </c>
      <c r="T197" s="42">
        <f t="shared" ref="T197:T213" si="54">(S197-L197)/L197*100</f>
        <v>59.2105263157895</v>
      </c>
      <c r="U197" s="42">
        <f t="shared" si="49"/>
        <v>358.854</v>
      </c>
      <c r="V197" s="42">
        <f t="shared" ref="V197:V213" si="55">(U197-H197)/H197*100</f>
        <v>65.3705069124424</v>
      </c>
      <c r="W197" s="42"/>
      <c r="X197" s="42">
        <v>3</v>
      </c>
      <c r="Y197" s="83">
        <f t="shared" si="50"/>
        <v>3.63</v>
      </c>
      <c r="Z197" s="24">
        <v>3</v>
      </c>
      <c r="AA197" s="46">
        <f t="shared" si="51"/>
        <v>2.97804</v>
      </c>
      <c r="AB197" s="5"/>
    </row>
    <row r="198" s="92" customFormat="1" ht="21.35" customHeight="1" spans="1:28">
      <c r="A198" s="66">
        <v>3</v>
      </c>
      <c r="B198" s="67" t="s">
        <v>240</v>
      </c>
      <c r="C198" s="66" t="s">
        <v>54</v>
      </c>
      <c r="D198" s="66" t="s">
        <v>48</v>
      </c>
      <c r="E198" s="24">
        <v>10000</v>
      </c>
      <c r="F198" s="26">
        <v>4264.93</v>
      </c>
      <c r="G198" s="26">
        <v>2965.48</v>
      </c>
      <c r="H198" s="26">
        <f>F198-G198</f>
        <v>1299.45</v>
      </c>
      <c r="I198" s="26">
        <v>433.15</v>
      </c>
      <c r="J198" s="26">
        <v>457</v>
      </c>
      <c r="K198" s="42">
        <v>387</v>
      </c>
      <c r="L198" s="42">
        <v>455</v>
      </c>
      <c r="M198" s="26">
        <v>2290</v>
      </c>
      <c r="N198" s="43">
        <f t="shared" si="48"/>
        <v>-22.7781000040466</v>
      </c>
      <c r="O198" s="26">
        <v>433</v>
      </c>
      <c r="P198" s="42">
        <f t="shared" si="52"/>
        <v>-5.25164113785558</v>
      </c>
      <c r="Q198" s="27">
        <v>105</v>
      </c>
      <c r="R198" s="42">
        <f t="shared" si="53"/>
        <v>-72.8682170542636</v>
      </c>
      <c r="S198" s="42">
        <v>691</v>
      </c>
      <c r="T198" s="42">
        <f t="shared" si="54"/>
        <v>51.8681318681319</v>
      </c>
      <c r="U198" s="42">
        <f t="shared" si="49"/>
        <v>1229</v>
      </c>
      <c r="V198" s="42">
        <f t="shared" si="55"/>
        <v>-5.42152449113088</v>
      </c>
      <c r="W198" s="42"/>
      <c r="X198" s="42">
        <v>3</v>
      </c>
      <c r="Y198" s="83">
        <f t="shared" si="50"/>
        <v>20.73</v>
      </c>
      <c r="Z198" s="24">
        <v>3</v>
      </c>
      <c r="AA198" s="46">
        <f t="shared" si="51"/>
        <v>3.15</v>
      </c>
      <c r="AB198" s="5"/>
    </row>
    <row r="199" s="92" customFormat="1" ht="21.35" customHeight="1" spans="1:28">
      <c r="A199" s="66">
        <v>4</v>
      </c>
      <c r="B199" s="67" t="s">
        <v>241</v>
      </c>
      <c r="C199" s="66" t="s">
        <v>51</v>
      </c>
      <c r="D199" s="66" t="s">
        <v>48</v>
      </c>
      <c r="E199" s="24">
        <v>80000</v>
      </c>
      <c r="F199" s="26">
        <v>34201.2058</v>
      </c>
      <c r="G199" s="26">
        <v>26212.8298</v>
      </c>
      <c r="H199" s="26">
        <f>F199-G199</f>
        <v>7988.376</v>
      </c>
      <c r="I199" s="26">
        <v>2662</v>
      </c>
      <c r="J199" s="26">
        <v>2676</v>
      </c>
      <c r="K199" s="42">
        <v>2553.936</v>
      </c>
      <c r="L199" s="42">
        <v>2620.068</v>
      </c>
      <c r="M199" s="26">
        <v>23227.8156</v>
      </c>
      <c r="N199" s="43">
        <f t="shared" si="48"/>
        <v>-11.3876076057992</v>
      </c>
      <c r="O199" s="26">
        <v>2676.608</v>
      </c>
      <c r="P199" s="42">
        <f t="shared" si="52"/>
        <v>0.022720478325866</v>
      </c>
      <c r="Q199" s="26">
        <v>2614</v>
      </c>
      <c r="R199" s="42">
        <f t="shared" si="53"/>
        <v>2.35182087569931</v>
      </c>
      <c r="S199" s="42">
        <v>2734.028</v>
      </c>
      <c r="T199" s="42">
        <f t="shared" si="54"/>
        <v>4.34950543268341</v>
      </c>
      <c r="U199" s="42">
        <f t="shared" si="49"/>
        <v>8024.636</v>
      </c>
      <c r="V199" s="42">
        <f t="shared" si="55"/>
        <v>0.453909530547843</v>
      </c>
      <c r="W199" s="42"/>
      <c r="X199" s="42">
        <v>3</v>
      </c>
      <c r="Y199" s="83">
        <f t="shared" si="50"/>
        <v>82.02084</v>
      </c>
      <c r="Z199" s="24">
        <v>3</v>
      </c>
      <c r="AA199" s="46">
        <f t="shared" si="51"/>
        <v>78.42</v>
      </c>
      <c r="AB199" s="5"/>
    </row>
    <row r="200" s="92" customFormat="1" ht="21.35" customHeight="1" spans="1:28">
      <c r="A200" s="66">
        <v>5</v>
      </c>
      <c r="B200" s="67" t="s">
        <v>242</v>
      </c>
      <c r="C200" s="66" t="s">
        <v>66</v>
      </c>
      <c r="D200" s="66" t="s">
        <v>27</v>
      </c>
      <c r="E200" s="24">
        <v>16000</v>
      </c>
      <c r="F200" s="26">
        <v>5030.34</v>
      </c>
      <c r="G200" s="26">
        <v>3463.712</v>
      </c>
      <c r="H200" s="26">
        <v>1566.628</v>
      </c>
      <c r="I200" s="26">
        <v>522.209333333332</v>
      </c>
      <c r="J200" s="26">
        <v>475.719999999994</v>
      </c>
      <c r="K200" s="42">
        <v>555</v>
      </c>
      <c r="L200" s="42">
        <v>535.86</v>
      </c>
      <c r="M200" s="26">
        <v>2782.024</v>
      </c>
      <c r="N200" s="43">
        <f t="shared" si="48"/>
        <v>-19.6808510638298</v>
      </c>
      <c r="O200" s="26">
        <v>454.076</v>
      </c>
      <c r="P200" s="42">
        <f t="shared" si="52"/>
        <v>-4.54973513831545</v>
      </c>
      <c r="Q200" s="27">
        <v>459.928</v>
      </c>
      <c r="R200" s="42">
        <f t="shared" si="53"/>
        <v>-17.1300900900901</v>
      </c>
      <c r="S200" s="42">
        <v>504.7</v>
      </c>
      <c r="T200" s="42">
        <f t="shared" si="54"/>
        <v>-5.81495166648005</v>
      </c>
      <c r="U200" s="42">
        <f t="shared" si="49"/>
        <v>1418.704</v>
      </c>
      <c r="V200" s="42">
        <f t="shared" si="55"/>
        <v>-9.44219048810566</v>
      </c>
      <c r="W200" s="42"/>
      <c r="X200" s="42">
        <v>3</v>
      </c>
      <c r="Y200" s="83">
        <f t="shared" si="50"/>
        <v>15.141</v>
      </c>
      <c r="Z200" s="24">
        <v>3</v>
      </c>
      <c r="AA200" s="46">
        <f t="shared" si="51"/>
        <v>13.79784</v>
      </c>
      <c r="AB200" s="5"/>
    </row>
    <row r="201" s="92" customFormat="1" ht="21.35" customHeight="1" spans="1:28">
      <c r="A201" s="66">
        <v>6</v>
      </c>
      <c r="B201" s="67" t="s">
        <v>243</v>
      </c>
      <c r="C201" s="66" t="s">
        <v>44</v>
      </c>
      <c r="D201" s="66" t="s">
        <v>30</v>
      </c>
      <c r="E201" s="24">
        <v>7400</v>
      </c>
      <c r="F201" s="26">
        <v>6599</v>
      </c>
      <c r="G201" s="25">
        <v>5081</v>
      </c>
      <c r="H201" s="26">
        <f t="shared" ref="H201:H204" si="56">F201-G201</f>
        <v>1518</v>
      </c>
      <c r="I201" s="26">
        <v>506</v>
      </c>
      <c r="J201" s="26">
        <v>696</v>
      </c>
      <c r="K201" s="75">
        <v>692.8883</v>
      </c>
      <c r="L201" s="75">
        <v>129</v>
      </c>
      <c r="M201" s="26">
        <v>4418</v>
      </c>
      <c r="N201" s="43">
        <f t="shared" si="48"/>
        <v>-13.0486124778587</v>
      </c>
      <c r="O201" s="26">
        <v>580</v>
      </c>
      <c r="P201" s="42">
        <f t="shared" si="52"/>
        <v>-16.6666666666667</v>
      </c>
      <c r="Q201" s="27">
        <v>727.6444</v>
      </c>
      <c r="R201" s="42">
        <f t="shared" si="53"/>
        <v>5.01611875969042</v>
      </c>
      <c r="S201" s="42">
        <v>713</v>
      </c>
      <c r="T201" s="42">
        <f t="shared" si="54"/>
        <v>452.713178294574</v>
      </c>
      <c r="U201" s="42">
        <f t="shared" si="49"/>
        <v>2020.6444</v>
      </c>
      <c r="V201" s="42">
        <f t="shared" si="55"/>
        <v>33.112279314888</v>
      </c>
      <c r="W201" s="42"/>
      <c r="X201" s="42">
        <v>3</v>
      </c>
      <c r="Y201" s="83">
        <f t="shared" si="50"/>
        <v>21.39</v>
      </c>
      <c r="Z201" s="24">
        <v>3</v>
      </c>
      <c r="AA201" s="46">
        <f t="shared" si="51"/>
        <v>21.829332</v>
      </c>
      <c r="AB201" s="5"/>
    </row>
    <row r="202" s="92" customFormat="1" ht="21.35" customHeight="1" spans="1:28">
      <c r="A202" s="66">
        <v>7</v>
      </c>
      <c r="B202" s="67" t="s">
        <v>244</v>
      </c>
      <c r="C202" s="66" t="s">
        <v>79</v>
      </c>
      <c r="D202" s="66" t="s">
        <v>30</v>
      </c>
      <c r="E202" s="24">
        <v>24000</v>
      </c>
      <c r="F202" s="26">
        <v>23349</v>
      </c>
      <c r="G202" s="26">
        <v>18160</v>
      </c>
      <c r="H202" s="26">
        <f t="shared" si="56"/>
        <v>5189</v>
      </c>
      <c r="I202" s="26">
        <f>F202/3</f>
        <v>7783</v>
      </c>
      <c r="J202" s="26">
        <v>2312</v>
      </c>
      <c r="K202" s="42">
        <v>811</v>
      </c>
      <c r="L202" s="42">
        <v>2057</v>
      </c>
      <c r="M202" s="26">
        <v>0</v>
      </c>
      <c r="N202" s="43">
        <f t="shared" si="48"/>
        <v>-100</v>
      </c>
      <c r="O202" s="26">
        <v>889</v>
      </c>
      <c r="P202" s="42">
        <f t="shared" si="52"/>
        <v>-61.5484429065744</v>
      </c>
      <c r="Q202" s="26">
        <v>993</v>
      </c>
      <c r="R202" s="42">
        <f t="shared" si="53"/>
        <v>22.4414303329223</v>
      </c>
      <c r="S202" s="42">
        <v>2240</v>
      </c>
      <c r="T202" s="42">
        <f t="shared" si="54"/>
        <v>8.89645114244045</v>
      </c>
      <c r="U202" s="42">
        <f t="shared" si="49"/>
        <v>4122</v>
      </c>
      <c r="V202" s="42">
        <f t="shared" si="55"/>
        <v>-20.5627288494893</v>
      </c>
      <c r="W202" s="42"/>
      <c r="X202" s="42">
        <v>3</v>
      </c>
      <c r="Y202" s="83">
        <f t="shared" si="50"/>
        <v>67.2</v>
      </c>
      <c r="Z202" s="24">
        <v>3</v>
      </c>
      <c r="AA202" s="46">
        <f t="shared" si="51"/>
        <v>29.79</v>
      </c>
      <c r="AB202" s="5"/>
    </row>
    <row r="203" s="92" customFormat="1" ht="21.35" customHeight="1" spans="1:28">
      <c r="A203" s="66">
        <v>8</v>
      </c>
      <c r="B203" s="67" t="s">
        <v>245</v>
      </c>
      <c r="C203" s="66" t="s">
        <v>29</v>
      </c>
      <c r="D203" s="66" t="s">
        <v>30</v>
      </c>
      <c r="E203" s="24">
        <v>28250</v>
      </c>
      <c r="F203" s="26">
        <v>25355.088</v>
      </c>
      <c r="G203" s="26">
        <v>18360</v>
      </c>
      <c r="H203" s="26">
        <v>6995.088</v>
      </c>
      <c r="I203" s="26">
        <v>2331</v>
      </c>
      <c r="J203" s="26">
        <v>1855.744</v>
      </c>
      <c r="K203" s="42">
        <v>2576</v>
      </c>
      <c r="L203" s="42">
        <v>2563</v>
      </c>
      <c r="M203" s="26">
        <v>12775.664</v>
      </c>
      <c r="N203" s="43">
        <f t="shared" si="48"/>
        <v>-30.4157734204793</v>
      </c>
      <c r="O203" s="26">
        <v>1979.12</v>
      </c>
      <c r="P203" s="42">
        <f t="shared" si="52"/>
        <v>6.64833080424886</v>
      </c>
      <c r="Q203" s="26">
        <v>1205</v>
      </c>
      <c r="R203" s="42">
        <f t="shared" si="53"/>
        <v>-53.222049689441</v>
      </c>
      <c r="S203" s="42">
        <v>2285</v>
      </c>
      <c r="T203" s="42">
        <f t="shared" si="54"/>
        <v>-10.8466640655482</v>
      </c>
      <c r="U203" s="42">
        <f t="shared" si="49"/>
        <v>5469.12</v>
      </c>
      <c r="V203" s="42">
        <f t="shared" si="55"/>
        <v>-21.8148506494843</v>
      </c>
      <c r="W203" s="42"/>
      <c r="X203" s="42">
        <v>3</v>
      </c>
      <c r="Y203" s="83">
        <f t="shared" si="50"/>
        <v>68.55</v>
      </c>
      <c r="Z203" s="24">
        <v>3</v>
      </c>
      <c r="AA203" s="46">
        <f t="shared" si="51"/>
        <v>36.15</v>
      </c>
      <c r="AB203" s="5"/>
    </row>
    <row r="204" s="92" customFormat="1" ht="21.35" customHeight="1" spans="1:28">
      <c r="A204" s="66">
        <v>9</v>
      </c>
      <c r="B204" s="67" t="s">
        <v>246</v>
      </c>
      <c r="C204" s="66" t="s">
        <v>54</v>
      </c>
      <c r="D204" s="66" t="s">
        <v>111</v>
      </c>
      <c r="E204" s="24">
        <v>9450</v>
      </c>
      <c r="F204" s="26">
        <v>6766</v>
      </c>
      <c r="G204" s="26">
        <v>5002</v>
      </c>
      <c r="H204" s="26">
        <f t="shared" si="56"/>
        <v>1764</v>
      </c>
      <c r="I204" s="26">
        <v>588</v>
      </c>
      <c r="J204" s="26">
        <v>600</v>
      </c>
      <c r="K204" s="42">
        <v>576</v>
      </c>
      <c r="L204" s="42">
        <v>588</v>
      </c>
      <c r="M204" s="26">
        <v>2904</v>
      </c>
      <c r="N204" s="43">
        <f t="shared" si="48"/>
        <v>-41.9432227109156</v>
      </c>
      <c r="O204" s="26">
        <v>633</v>
      </c>
      <c r="P204" s="42">
        <f t="shared" si="52"/>
        <v>5.5</v>
      </c>
      <c r="Q204" s="26">
        <v>614</v>
      </c>
      <c r="R204" s="42">
        <f t="shared" si="53"/>
        <v>6.59722222222222</v>
      </c>
      <c r="S204" s="42">
        <v>677</v>
      </c>
      <c r="T204" s="42">
        <f t="shared" si="54"/>
        <v>15.1360544217687</v>
      </c>
      <c r="U204" s="42">
        <f t="shared" si="49"/>
        <v>1924</v>
      </c>
      <c r="V204" s="42">
        <f t="shared" si="55"/>
        <v>9.0702947845805</v>
      </c>
      <c r="W204" s="42"/>
      <c r="X204" s="42">
        <v>3</v>
      </c>
      <c r="Y204" s="83">
        <f t="shared" si="50"/>
        <v>20.31</v>
      </c>
      <c r="Z204" s="24">
        <v>3</v>
      </c>
      <c r="AA204" s="46">
        <f t="shared" si="51"/>
        <v>18.42</v>
      </c>
      <c r="AB204" s="5"/>
    </row>
    <row r="205" s="92" customFormat="1" ht="21.35" customHeight="1" spans="1:28">
      <c r="A205" s="66">
        <v>10</v>
      </c>
      <c r="B205" s="67" t="s">
        <v>247</v>
      </c>
      <c r="C205" s="66" t="s">
        <v>66</v>
      </c>
      <c r="D205" s="66" t="s">
        <v>111</v>
      </c>
      <c r="E205" s="24">
        <v>25000</v>
      </c>
      <c r="F205" s="26">
        <v>14071.512</v>
      </c>
      <c r="G205" s="26">
        <v>10342.794</v>
      </c>
      <c r="H205" s="26">
        <v>3728.71799999999</v>
      </c>
      <c r="I205" s="26">
        <v>1242.906</v>
      </c>
      <c r="J205" s="26">
        <v>1237.82399999999</v>
      </c>
      <c r="K205" s="42">
        <v>1230.81</v>
      </c>
      <c r="L205" s="42">
        <v>1260.08</v>
      </c>
      <c r="M205" s="26">
        <v>6860.658</v>
      </c>
      <c r="N205" s="43">
        <f t="shared" si="48"/>
        <v>-33.6672663112114</v>
      </c>
      <c r="O205" s="26">
        <v>1257.648</v>
      </c>
      <c r="P205" s="42">
        <f t="shared" si="52"/>
        <v>1.60152008686291</v>
      </c>
      <c r="Q205" s="27">
        <v>1239.336</v>
      </c>
      <c r="R205" s="42">
        <f t="shared" si="53"/>
        <v>0.69271455383041</v>
      </c>
      <c r="S205" s="42">
        <v>1247.526</v>
      </c>
      <c r="T205" s="42">
        <f t="shared" si="54"/>
        <v>-0.996285950098395</v>
      </c>
      <c r="U205" s="42">
        <f t="shared" si="49"/>
        <v>3744.51</v>
      </c>
      <c r="V205" s="42">
        <f t="shared" si="55"/>
        <v>0.423523581027324</v>
      </c>
      <c r="W205" s="42"/>
      <c r="X205" s="42">
        <v>3</v>
      </c>
      <c r="Y205" s="83">
        <f t="shared" si="50"/>
        <v>37.42578</v>
      </c>
      <c r="Z205" s="24">
        <v>3</v>
      </c>
      <c r="AA205" s="46">
        <f t="shared" si="51"/>
        <v>37.18008</v>
      </c>
      <c r="AB205" s="5"/>
    </row>
    <row r="206" s="53" customFormat="1" ht="21.35" customHeight="1" spans="1:28">
      <c r="A206" s="66">
        <v>11</v>
      </c>
      <c r="B206" s="67" t="s">
        <v>248</v>
      </c>
      <c r="C206" s="66" t="s">
        <v>66</v>
      </c>
      <c r="D206" s="66" t="s">
        <v>111</v>
      </c>
      <c r="E206" s="24">
        <v>50000</v>
      </c>
      <c r="F206" s="26">
        <v>38097.9201</v>
      </c>
      <c r="G206" s="26">
        <v>28317.1666</v>
      </c>
      <c r="H206" s="26">
        <v>9780.7535</v>
      </c>
      <c r="I206" s="26">
        <v>3260.25116666667</v>
      </c>
      <c r="J206" s="26">
        <v>3249.6396</v>
      </c>
      <c r="K206" s="42">
        <v>0</v>
      </c>
      <c r="L206" s="42">
        <v>3344.6646</v>
      </c>
      <c r="M206" s="26">
        <v>24705.6916</v>
      </c>
      <c r="N206" s="43">
        <f t="shared" si="48"/>
        <v>-12.7536594710009</v>
      </c>
      <c r="O206" s="26">
        <v>3264.7759</v>
      </c>
      <c r="P206" s="42">
        <f t="shared" si="52"/>
        <v>0.465783959550472</v>
      </c>
      <c r="Q206" s="27">
        <v>2755.1248</v>
      </c>
      <c r="R206" s="42" t="s">
        <v>70</v>
      </c>
      <c r="S206" s="42">
        <v>3476.41</v>
      </c>
      <c r="T206" s="42">
        <f t="shared" si="54"/>
        <v>3.93897193757484</v>
      </c>
      <c r="U206" s="42">
        <f t="shared" si="49"/>
        <v>9496.3107</v>
      </c>
      <c r="V206" s="42">
        <f t="shared" si="55"/>
        <v>-2.90818902654075</v>
      </c>
      <c r="W206" s="42"/>
      <c r="X206" s="42">
        <v>3</v>
      </c>
      <c r="Y206" s="83">
        <f t="shared" si="50"/>
        <v>104.2923</v>
      </c>
      <c r="Z206" s="24">
        <v>3</v>
      </c>
      <c r="AA206" s="46">
        <f t="shared" si="51"/>
        <v>82.653744</v>
      </c>
      <c r="AB206" s="5"/>
    </row>
    <row r="207" s="92" customFormat="1" ht="21.35" customHeight="1" spans="1:28">
      <c r="A207" s="66">
        <v>12</v>
      </c>
      <c r="B207" s="67" t="s">
        <v>249</v>
      </c>
      <c r="C207" s="66" t="s">
        <v>51</v>
      </c>
      <c r="D207" s="66" t="s">
        <v>52</v>
      </c>
      <c r="E207" s="24">
        <v>60000</v>
      </c>
      <c r="F207" s="26">
        <v>26815</v>
      </c>
      <c r="G207" s="26">
        <v>20258</v>
      </c>
      <c r="H207" s="26">
        <f>F207-G207</f>
        <v>6557</v>
      </c>
      <c r="I207" s="26">
        <v>2185.7966</v>
      </c>
      <c r="J207" s="26">
        <v>2547.6814</v>
      </c>
      <c r="K207" s="118">
        <v>1854.9182</v>
      </c>
      <c r="L207" s="118">
        <v>2154.7902</v>
      </c>
      <c r="M207" s="26">
        <v>9641</v>
      </c>
      <c r="N207" s="43">
        <f t="shared" si="48"/>
        <v>-52.4089248691875</v>
      </c>
      <c r="O207" s="26">
        <v>1446.1314</v>
      </c>
      <c r="P207" s="42">
        <f t="shared" si="52"/>
        <v>-43.237352990841</v>
      </c>
      <c r="Q207" s="26">
        <v>1544.224</v>
      </c>
      <c r="R207" s="42">
        <f t="shared" ref="R207:R209" si="57">(Q207-K207)/K207*100</f>
        <v>-16.7497520914939</v>
      </c>
      <c r="S207" s="42">
        <v>1427.8</v>
      </c>
      <c r="T207" s="42">
        <f t="shared" si="54"/>
        <v>-33.7383286781238</v>
      </c>
      <c r="U207" s="42">
        <f t="shared" si="49"/>
        <v>4418.1554</v>
      </c>
      <c r="V207" s="42">
        <f t="shared" si="55"/>
        <v>-32.619255757206</v>
      </c>
      <c r="W207" s="42"/>
      <c r="X207" s="42">
        <v>3</v>
      </c>
      <c r="Y207" s="83">
        <f t="shared" si="50"/>
        <v>42.834</v>
      </c>
      <c r="Z207" s="24">
        <v>3</v>
      </c>
      <c r="AA207" s="46">
        <f t="shared" si="51"/>
        <v>46.32672</v>
      </c>
      <c r="AB207" s="5"/>
    </row>
    <row r="208" s="92" customFormat="1" ht="21.35" customHeight="1" spans="1:28">
      <c r="A208" s="66">
        <v>13</v>
      </c>
      <c r="B208" s="67" t="s">
        <v>250</v>
      </c>
      <c r="C208" s="117" t="s">
        <v>29</v>
      </c>
      <c r="D208" s="66" t="s">
        <v>27</v>
      </c>
      <c r="E208" s="68">
        <v>6600</v>
      </c>
      <c r="F208" s="26">
        <v>2473.9912</v>
      </c>
      <c r="G208" s="26">
        <v>1917.8805</v>
      </c>
      <c r="H208" s="26">
        <v>556.1107</v>
      </c>
      <c r="I208" s="26">
        <v>185.370233333333</v>
      </c>
      <c r="J208" s="26">
        <v>165</v>
      </c>
      <c r="K208" s="118">
        <v>135</v>
      </c>
      <c r="L208" s="118">
        <v>256.372</v>
      </c>
      <c r="M208" s="26">
        <v>1572.9039</v>
      </c>
      <c r="N208" s="43">
        <f t="shared" si="48"/>
        <v>-17.9873876396366</v>
      </c>
      <c r="O208" s="26">
        <v>128</v>
      </c>
      <c r="P208" s="42">
        <f t="shared" si="52"/>
        <v>-22.4242424242424</v>
      </c>
      <c r="Q208" s="26">
        <v>171.352</v>
      </c>
      <c r="R208" s="42">
        <f t="shared" si="57"/>
        <v>26.9274074074074</v>
      </c>
      <c r="S208" s="42">
        <v>200.592</v>
      </c>
      <c r="T208" s="42">
        <f t="shared" si="54"/>
        <v>-21.7574462109747</v>
      </c>
      <c r="U208" s="42">
        <f t="shared" si="49"/>
        <v>499.944</v>
      </c>
      <c r="V208" s="42">
        <f t="shared" si="55"/>
        <v>-10.0999135603757</v>
      </c>
      <c r="W208" s="42"/>
      <c r="X208" s="42">
        <v>3</v>
      </c>
      <c r="Y208" s="83">
        <f t="shared" si="50"/>
        <v>6.01776</v>
      </c>
      <c r="Z208" s="24">
        <v>3</v>
      </c>
      <c r="AA208" s="46">
        <f t="shared" si="51"/>
        <v>5.14056</v>
      </c>
      <c r="AB208" s="5"/>
    </row>
    <row r="209" s="92" customFormat="1" ht="21.35" customHeight="1" spans="1:28">
      <c r="A209" s="66">
        <v>14</v>
      </c>
      <c r="B209" s="67" t="s">
        <v>251</v>
      </c>
      <c r="C209" s="66" t="s">
        <v>44</v>
      </c>
      <c r="D209" s="66" t="s">
        <v>30</v>
      </c>
      <c r="E209" s="68">
        <v>9250</v>
      </c>
      <c r="F209" s="26">
        <v>5581</v>
      </c>
      <c r="G209" s="26">
        <v>3524</v>
      </c>
      <c r="H209" s="26">
        <v>2057</v>
      </c>
      <c r="I209" s="26">
        <v>686</v>
      </c>
      <c r="J209" s="26">
        <v>698</v>
      </c>
      <c r="K209" s="119">
        <v>676.158</v>
      </c>
      <c r="L209" s="119">
        <v>682.374</v>
      </c>
      <c r="M209" s="26">
        <v>3108</v>
      </c>
      <c r="N209" s="43">
        <f t="shared" si="48"/>
        <v>-11.8047673098751</v>
      </c>
      <c r="O209" s="26">
        <v>662</v>
      </c>
      <c r="P209" s="42">
        <f t="shared" si="52"/>
        <v>-5.15759312320917</v>
      </c>
      <c r="Q209" s="27">
        <v>644.28</v>
      </c>
      <c r="R209" s="42">
        <f t="shared" si="57"/>
        <v>-4.71457854525126</v>
      </c>
      <c r="S209" s="42">
        <v>642.852</v>
      </c>
      <c r="T209" s="42">
        <f t="shared" si="54"/>
        <v>-5.7918384932603</v>
      </c>
      <c r="U209" s="42">
        <f t="shared" si="49"/>
        <v>1949.132</v>
      </c>
      <c r="V209" s="42">
        <f t="shared" si="55"/>
        <v>-5.24394749635391</v>
      </c>
      <c r="W209" s="42"/>
      <c r="X209" s="42">
        <v>3</v>
      </c>
      <c r="Y209" s="83">
        <f t="shared" si="50"/>
        <v>19.28556</v>
      </c>
      <c r="Z209" s="24">
        <v>3</v>
      </c>
      <c r="AA209" s="46">
        <f t="shared" si="51"/>
        <v>19.3284</v>
      </c>
      <c r="AB209" s="5"/>
    </row>
    <row r="210" s="92" customFormat="1" ht="21.35" customHeight="1" spans="1:28">
      <c r="A210" s="66">
        <v>15</v>
      </c>
      <c r="B210" s="23" t="s">
        <v>252</v>
      </c>
      <c r="C210" s="22" t="s">
        <v>54</v>
      </c>
      <c r="D210" s="22" t="s">
        <v>46</v>
      </c>
      <c r="E210" s="24">
        <v>49800</v>
      </c>
      <c r="F210" s="27">
        <v>16702</v>
      </c>
      <c r="G210" s="27">
        <v>13083</v>
      </c>
      <c r="H210" s="27">
        <v>3619</v>
      </c>
      <c r="I210" s="26">
        <v>1063</v>
      </c>
      <c r="J210" s="27">
        <v>1252</v>
      </c>
      <c r="K210" s="75">
        <v>1066</v>
      </c>
      <c r="L210" s="119">
        <v>1525</v>
      </c>
      <c r="M210" s="27">
        <v>8178</v>
      </c>
      <c r="N210" s="43">
        <v>-37.4914010548039</v>
      </c>
      <c r="O210" s="26">
        <v>841</v>
      </c>
      <c r="P210" s="42">
        <v>-32.8274760383387</v>
      </c>
      <c r="Q210" s="42">
        <v>712</v>
      </c>
      <c r="R210" s="42">
        <v>-33.2082551594747</v>
      </c>
      <c r="S210" s="42">
        <v>1622</v>
      </c>
      <c r="T210" s="42">
        <f t="shared" si="54"/>
        <v>6.36065573770492</v>
      </c>
      <c r="U210" s="42">
        <f t="shared" si="49"/>
        <v>3175</v>
      </c>
      <c r="V210" s="42">
        <f t="shared" si="55"/>
        <v>-12.2685824813484</v>
      </c>
      <c r="W210" s="42"/>
      <c r="X210" s="42">
        <v>3</v>
      </c>
      <c r="Y210" s="83">
        <f t="shared" si="50"/>
        <v>48.66</v>
      </c>
      <c r="Z210" s="24"/>
      <c r="AA210" s="46"/>
      <c r="AB210" s="5"/>
    </row>
    <row r="211" s="92" customFormat="1" ht="21.35" customHeight="1" spans="1:28">
      <c r="A211" s="66">
        <v>16</v>
      </c>
      <c r="B211" s="23" t="s">
        <v>253</v>
      </c>
      <c r="C211" s="22" t="s">
        <v>54</v>
      </c>
      <c r="D211" s="22" t="s">
        <v>52</v>
      </c>
      <c r="E211" s="24">
        <v>21200</v>
      </c>
      <c r="F211" s="27">
        <v>9266</v>
      </c>
      <c r="G211" s="27">
        <v>6546</v>
      </c>
      <c r="H211" s="27">
        <v>2720</v>
      </c>
      <c r="I211" s="26">
        <v>896.62</v>
      </c>
      <c r="J211" s="27">
        <v>896</v>
      </c>
      <c r="K211" s="75">
        <v>798</v>
      </c>
      <c r="L211" s="120">
        <v>1015.01</v>
      </c>
      <c r="M211" s="27">
        <v>3137</v>
      </c>
      <c r="N211" s="43">
        <v>-52.0776046440574</v>
      </c>
      <c r="O211" s="27">
        <v>532</v>
      </c>
      <c r="P211" s="42">
        <v>-40.625</v>
      </c>
      <c r="Q211" s="42">
        <v>0</v>
      </c>
      <c r="R211" s="42">
        <v>-100</v>
      </c>
      <c r="S211" s="121">
        <v>1297</v>
      </c>
      <c r="T211" s="42">
        <f t="shared" si="54"/>
        <v>27.7819922956424</v>
      </c>
      <c r="U211" s="42">
        <f t="shared" si="49"/>
        <v>1829</v>
      </c>
      <c r="V211" s="42">
        <f t="shared" si="55"/>
        <v>-32.7573529411765</v>
      </c>
      <c r="W211" s="42"/>
      <c r="X211" s="42">
        <v>3</v>
      </c>
      <c r="Y211" s="83">
        <f t="shared" si="50"/>
        <v>38.91</v>
      </c>
      <c r="Z211" s="24"/>
      <c r="AA211" s="46"/>
      <c r="AB211" s="5"/>
    </row>
    <row r="212" s="92" customFormat="1" ht="21.35" customHeight="1" spans="1:28">
      <c r="A212" s="66">
        <v>17</v>
      </c>
      <c r="B212" s="34" t="s">
        <v>254</v>
      </c>
      <c r="C212" s="31" t="s">
        <v>157</v>
      </c>
      <c r="D212" s="32" t="s">
        <v>30</v>
      </c>
      <c r="E212" s="33">
        <v>60000</v>
      </c>
      <c r="F212" s="27">
        <v>30066.52</v>
      </c>
      <c r="G212" s="27">
        <v>21495.98</v>
      </c>
      <c r="H212" s="27">
        <v>8570.54</v>
      </c>
      <c r="I212" s="26">
        <v>2856.84666666667</v>
      </c>
      <c r="J212" s="27">
        <v>3618.78</v>
      </c>
      <c r="K212" s="75">
        <v>1551</v>
      </c>
      <c r="L212" s="80">
        <v>3400.32</v>
      </c>
      <c r="M212" s="27">
        <v>15679.62</v>
      </c>
      <c r="N212" s="43">
        <v>-27.057896406677</v>
      </c>
      <c r="O212" s="27">
        <v>2589.62</v>
      </c>
      <c r="P212" s="42">
        <v>-28.4394188096541</v>
      </c>
      <c r="Q212" s="42">
        <v>3876.62</v>
      </c>
      <c r="R212" s="42">
        <v>149.943262411347</v>
      </c>
      <c r="S212" s="80">
        <v>3744.62</v>
      </c>
      <c r="T212" s="42">
        <f t="shared" si="54"/>
        <v>10.1255175983437</v>
      </c>
      <c r="U212" s="42">
        <f t="shared" si="49"/>
        <v>10210.86</v>
      </c>
      <c r="V212" s="42">
        <f t="shared" si="55"/>
        <v>19.1390507482609</v>
      </c>
      <c r="W212" s="42"/>
      <c r="X212" s="42">
        <v>3</v>
      </c>
      <c r="Y212" s="83">
        <f t="shared" si="50"/>
        <v>112.3386</v>
      </c>
      <c r="Z212" s="24"/>
      <c r="AA212" s="46"/>
      <c r="AB212" s="5"/>
    </row>
    <row r="213" ht="21.35" customHeight="1" spans="1:27">
      <c r="A213" s="88" t="s">
        <v>173</v>
      </c>
      <c r="B213" s="89"/>
      <c r="C213" s="89"/>
      <c r="D213" s="89"/>
      <c r="E213" s="90"/>
      <c r="F213" s="26">
        <f t="shared" ref="F213:K213" si="58">SUM(F196:F209)</f>
        <v>207245.7191</v>
      </c>
      <c r="G213" s="26">
        <f t="shared" si="58"/>
        <v>158026.6629</v>
      </c>
      <c r="H213" s="26">
        <f t="shared" si="58"/>
        <v>49217.1242</v>
      </c>
      <c r="I213" s="26">
        <f t="shared" si="58"/>
        <v>22457.6833333333</v>
      </c>
      <c r="J213" s="26">
        <f t="shared" si="58"/>
        <v>16995.487</v>
      </c>
      <c r="K213" s="26">
        <f t="shared" si="58"/>
        <v>12164.7105</v>
      </c>
      <c r="L213" s="26">
        <f>SUM(L196:L212)</f>
        <v>22662.5388</v>
      </c>
      <c r="M213" s="26">
        <f>SUM(M196:M209)</f>
        <v>95738.9251</v>
      </c>
      <c r="N213" s="43">
        <f>(M213-G213)/G213*100</f>
        <v>-39.4159673164876</v>
      </c>
      <c r="O213" s="26">
        <f>SUM(O196:O209)</f>
        <v>15672.9453</v>
      </c>
      <c r="P213" s="42">
        <f>(O213-J213)/J213*100</f>
        <v>-7.7817228773732</v>
      </c>
      <c r="Q213" s="26">
        <f>SUM(Q196:Q209)</f>
        <v>14276.3812</v>
      </c>
      <c r="R213" s="42">
        <f>(Q213-K213)/K213*100</f>
        <v>17.3589885266896</v>
      </c>
      <c r="S213" s="42">
        <f>SUM(S196:S212)</f>
        <v>25355.528</v>
      </c>
      <c r="T213" s="42">
        <f t="shared" si="54"/>
        <v>11.8829987397528</v>
      </c>
      <c r="U213" s="42">
        <f>SUM(U196:U212)</f>
        <v>63856.0945</v>
      </c>
      <c r="V213" s="42">
        <f t="shared" si="55"/>
        <v>29.7436523119732</v>
      </c>
      <c r="W213" s="42"/>
      <c r="X213" s="42">
        <v>3</v>
      </c>
      <c r="Y213" s="83">
        <f t="shared" si="50"/>
        <v>760.66584</v>
      </c>
      <c r="Z213" s="68" t="s">
        <v>70</v>
      </c>
      <c r="AA213" s="47">
        <f>SUM(AA196:AA209)</f>
        <v>428.291436</v>
      </c>
    </row>
    <row r="214" ht="21.35" customHeight="1"/>
    <row r="215" ht="21.35" customHeight="1"/>
    <row r="216" ht="21.35" customHeight="1"/>
    <row r="217" ht="21.35" customHeight="1"/>
    <row r="218" ht="21.35" customHeight="1"/>
    <row r="219" ht="21.35" customHeight="1"/>
    <row r="220" ht="21.35" customHeight="1"/>
    <row r="221" ht="21.35" customHeight="1"/>
    <row r="222" ht="21.35" customHeight="1"/>
    <row r="223" ht="21.35" customHeight="1"/>
    <row r="224" ht="21.35" customHeight="1"/>
    <row r="225" ht="21.35" customHeight="1"/>
    <row r="226" ht="21.35" customHeight="1"/>
    <row r="227" ht="21.35" customHeight="1"/>
    <row r="228" ht="21.35" customHeight="1"/>
    <row r="229" ht="21.35" customHeight="1"/>
    <row r="230" ht="21.35" customHeight="1"/>
    <row r="231" ht="21.35" customHeight="1"/>
    <row r="232" ht="21.35" customHeight="1"/>
    <row r="233" ht="21.35" customHeight="1"/>
    <row r="234" ht="21.35" customHeight="1"/>
    <row r="235" ht="21.35" customHeight="1"/>
    <row r="236" ht="21.35" customHeight="1"/>
    <row r="237" ht="21.35" customHeight="1"/>
    <row r="238" ht="21.35" customHeight="1"/>
    <row r="239" ht="21.35" customHeight="1"/>
    <row r="240" ht="21.35" customHeight="1"/>
    <row r="241" ht="21.35" customHeight="1"/>
    <row r="242" ht="21.35" customHeight="1"/>
    <row r="243" ht="21.35" customHeight="1"/>
    <row r="244" ht="21.35" customHeight="1"/>
    <row r="245" ht="21.35" customHeight="1"/>
    <row r="246" ht="21.35" customHeight="1"/>
    <row r="247" ht="21.35" customHeight="1"/>
    <row r="248" ht="21.35" customHeight="1"/>
    <row r="249" ht="21.35" customHeight="1"/>
    <row r="250" ht="21.35" customHeight="1"/>
    <row r="251" ht="21.35" customHeight="1"/>
    <row r="252" ht="21.35" customHeight="1"/>
    <row r="253" ht="21.35" customHeight="1"/>
    <row r="254" ht="21.35" customHeight="1"/>
    <row r="255" ht="21.35" customHeight="1"/>
    <row r="256" ht="21.35" customHeight="1"/>
    <row r="257" ht="21.35" customHeight="1"/>
    <row r="258" ht="21.35" customHeight="1"/>
    <row r="259" ht="21.35" customHeight="1"/>
  </sheetData>
  <mergeCells count="21">
    <mergeCell ref="A4:AA4"/>
    <mergeCell ref="F5:L5"/>
    <mergeCell ref="M5:W5"/>
    <mergeCell ref="H6:I6"/>
    <mergeCell ref="A7:AA7"/>
    <mergeCell ref="A194:E194"/>
    <mergeCell ref="A195:AA195"/>
    <mergeCell ref="A213:E213"/>
    <mergeCell ref="A5:A6"/>
    <mergeCell ref="A136:A137"/>
    <mergeCell ref="B5:B6"/>
    <mergeCell ref="B136:B137"/>
    <mergeCell ref="C5:C6"/>
    <mergeCell ref="D5:D6"/>
    <mergeCell ref="E5:E6"/>
    <mergeCell ref="E136:E137"/>
    <mergeCell ref="X5:X6"/>
    <mergeCell ref="Y5:Y6"/>
    <mergeCell ref="Z5:Z6"/>
    <mergeCell ref="AA5:AA6"/>
    <mergeCell ref="A2:AA3"/>
  </mergeCells>
  <printOptions horizontalCentered="1"/>
  <pageMargins left="0.751388888888889" right="0.751388888888889" top="0.66875" bottom="0.550694444444444" header="0.5" footer="0.354166666666667"/>
  <pageSetup paperSize="9" scale="82" fitToHeight="0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5"/>
  <sheetViews>
    <sheetView tabSelected="1" zoomScale="85" zoomScaleNormal="85" workbookViewId="0">
      <pane ySplit="6" topLeftCell="A53" activePane="bottomLeft" state="frozen"/>
      <selection/>
      <selection pane="bottomLeft" activeCell="B53" sqref="B53"/>
    </sheetView>
  </sheetViews>
  <sheetFormatPr defaultColWidth="9" defaultRowHeight="13.5"/>
  <cols>
    <col min="1" max="1" width="6.25" style="55" customWidth="1"/>
    <col min="2" max="2" width="33.7166666666667" style="56" customWidth="1"/>
    <col min="3" max="3" width="10.475" style="5" customWidth="1"/>
    <col min="4" max="4" width="10" style="5" customWidth="1"/>
    <col min="5" max="5" width="11.5916666666667" style="5" customWidth="1"/>
    <col min="6" max="6" width="13.6666666666667" style="5" hidden="1" customWidth="1"/>
    <col min="7" max="7" width="13.65" style="5" hidden="1" customWidth="1"/>
    <col min="8" max="10" width="11.4416666666667" style="5" hidden="1" customWidth="1"/>
    <col min="11" max="11" width="13.85" style="5" hidden="1" customWidth="1"/>
    <col min="12" max="12" width="16.1916666666667" style="5" hidden="1" customWidth="1"/>
    <col min="13" max="15" width="11.4416666666667" style="49" hidden="1" customWidth="1"/>
    <col min="16" max="16" width="10.6333333333333" style="49" hidden="1" customWidth="1"/>
    <col min="17" max="17" width="15" style="49" hidden="1" customWidth="1"/>
    <col min="18" max="18" width="10.6333333333333" style="49" hidden="1" customWidth="1"/>
    <col min="19" max="19" width="12.2583333333333" style="49" customWidth="1"/>
    <col min="20" max="23" width="10.6333333333333" style="49" customWidth="1"/>
    <col min="24" max="24" width="11.7583333333333" style="49" customWidth="1"/>
    <col min="25" max="25" width="9.05" style="5" hidden="1" customWidth="1"/>
    <col min="26" max="26" width="13.5916666666667" style="5" hidden="1" customWidth="1"/>
    <col min="27" max="27" width="30.95" style="5" customWidth="1"/>
    <col min="28" max="28" width="9" style="8"/>
    <col min="29" max="29" width="15.55" style="8" customWidth="1"/>
    <col min="30" max="16384" width="9" style="8"/>
  </cols>
  <sheetData>
    <row r="1" spans="1:1">
      <c r="A1" s="57" t="s">
        <v>0</v>
      </c>
    </row>
    <row r="2" ht="59" customHeight="1" spans="1:26">
      <c r="A2" s="58" t="s">
        <v>1</v>
      </c>
      <c r="B2" s="5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ht="20" customHeight="1" spans="1:26">
      <c r="A3" s="58"/>
      <c r="B3" s="59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customFormat="1" ht="20" customHeight="1" spans="1:27">
      <c r="A4" s="60" t="s">
        <v>255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5"/>
    </row>
    <row r="5" s="50" customFormat="1" ht="49" customHeight="1" spans="1:27">
      <c r="A5" s="61" t="s">
        <v>3</v>
      </c>
      <c r="B5" s="61" t="s">
        <v>4</v>
      </c>
      <c r="C5" s="61" t="s">
        <v>5</v>
      </c>
      <c r="D5" s="61" t="s">
        <v>6</v>
      </c>
      <c r="E5" s="61" t="s">
        <v>7</v>
      </c>
      <c r="F5" s="62" t="s">
        <v>8</v>
      </c>
      <c r="G5" s="62"/>
      <c r="H5" s="62"/>
      <c r="I5" s="62"/>
      <c r="J5" s="62"/>
      <c r="K5" s="62"/>
      <c r="L5" s="62"/>
      <c r="M5" s="62" t="s">
        <v>9</v>
      </c>
      <c r="N5" s="62"/>
      <c r="O5" s="62"/>
      <c r="P5" s="62"/>
      <c r="Q5" s="62"/>
      <c r="R5" s="62"/>
      <c r="S5" s="62"/>
      <c r="T5" s="62"/>
      <c r="U5" s="62"/>
      <c r="V5" s="62"/>
      <c r="W5" s="81" t="s">
        <v>10</v>
      </c>
      <c r="X5" s="62" t="s">
        <v>11</v>
      </c>
      <c r="Y5" s="81" t="s">
        <v>10</v>
      </c>
      <c r="Z5" s="62" t="s">
        <v>11</v>
      </c>
      <c r="AA5" s="49"/>
    </row>
    <row r="6" s="50" customFormat="1" ht="32" customHeight="1" spans="1:27">
      <c r="A6" s="63"/>
      <c r="B6" s="63"/>
      <c r="C6" s="63"/>
      <c r="D6" s="63"/>
      <c r="E6" s="63"/>
      <c r="F6" s="64" t="s">
        <v>12</v>
      </c>
      <c r="G6" s="64" t="s">
        <v>13</v>
      </c>
      <c r="H6" s="62" t="s">
        <v>14</v>
      </c>
      <c r="I6" s="64"/>
      <c r="J6" s="64" t="s">
        <v>15</v>
      </c>
      <c r="K6" s="64" t="s">
        <v>16</v>
      </c>
      <c r="L6" s="64" t="s">
        <v>17</v>
      </c>
      <c r="M6" s="74" t="s">
        <v>18</v>
      </c>
      <c r="N6" s="74" t="s">
        <v>19</v>
      </c>
      <c r="O6" s="74" t="s">
        <v>20</v>
      </c>
      <c r="P6" s="74" t="s">
        <v>19</v>
      </c>
      <c r="Q6" s="74" t="s">
        <v>21</v>
      </c>
      <c r="R6" s="74" t="s">
        <v>19</v>
      </c>
      <c r="S6" s="74" t="s">
        <v>22</v>
      </c>
      <c r="T6" s="74" t="s">
        <v>19</v>
      </c>
      <c r="U6" s="74" t="s">
        <v>23</v>
      </c>
      <c r="V6" s="74" t="s">
        <v>24</v>
      </c>
      <c r="W6" s="82"/>
      <c r="X6" s="62"/>
      <c r="Y6" s="82"/>
      <c r="Z6" s="62"/>
      <c r="AA6" s="49"/>
    </row>
    <row r="7" s="50" customFormat="1" ht="32" hidden="1" customHeight="1" spans="1:27">
      <c r="A7" s="65" t="s">
        <v>256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49"/>
    </row>
    <row r="8" ht="21.35" customHeight="1" spans="1:26">
      <c r="A8" s="66">
        <v>1</v>
      </c>
      <c r="B8" s="67" t="s">
        <v>176</v>
      </c>
      <c r="C8" s="66" t="s">
        <v>44</v>
      </c>
      <c r="D8" s="66" t="s">
        <v>109</v>
      </c>
      <c r="E8" s="24">
        <v>392000</v>
      </c>
      <c r="F8" s="25">
        <v>134289.4708</v>
      </c>
      <c r="G8" s="26">
        <v>105029.99</v>
      </c>
      <c r="H8" s="26">
        <v>29259.56</v>
      </c>
      <c r="I8" s="25">
        <v>9753.19</v>
      </c>
      <c r="J8" s="26">
        <v>10465.4</v>
      </c>
      <c r="K8" s="75">
        <v>9248.36</v>
      </c>
      <c r="L8" s="76">
        <v>9545.8</v>
      </c>
      <c r="M8" s="24">
        <v>84332.7232</v>
      </c>
      <c r="N8" s="43">
        <f t="shared" ref="N8:N34" si="0">(M8-G8)/G8*100</f>
        <v>-19.7060542422217</v>
      </c>
      <c r="O8" s="26">
        <v>10098</v>
      </c>
      <c r="P8" s="42">
        <f t="shared" ref="P8:P34" si="1">(O8-J8)/J8*100</f>
        <v>-3.51061593441244</v>
      </c>
      <c r="Q8" s="75">
        <v>9639.6229</v>
      </c>
      <c r="R8" s="42">
        <f t="shared" ref="R8:R19" si="2">(Q8-K8)/K8*100</f>
        <v>4.23061926655104</v>
      </c>
      <c r="S8" s="83">
        <v>9913.2</v>
      </c>
      <c r="T8" s="42">
        <f t="shared" ref="T8:T62" si="3">(S8-L8)/L8*100</f>
        <v>3.84881309057388</v>
      </c>
      <c r="U8" s="42">
        <f t="shared" ref="U8:U67" si="4">O8+Q8+S8</f>
        <v>29650.8229</v>
      </c>
      <c r="V8" s="42">
        <f t="shared" ref="V8:V68" si="5">U8-H8</f>
        <v>391.262900000002</v>
      </c>
      <c r="W8" s="42" t="s">
        <v>177</v>
      </c>
      <c r="X8" s="83">
        <f t="shared" ref="X8:X68" si="6">(S8*0.01+V8*0.02)</f>
        <v>106.957258</v>
      </c>
      <c r="Y8" s="24">
        <v>1</v>
      </c>
      <c r="Z8" s="46">
        <f t="shared" ref="Z8:Z58" si="7">Q8*0.01</f>
        <v>96.396229</v>
      </c>
    </row>
    <row r="9" ht="21.35" customHeight="1" spans="1:26">
      <c r="A9" s="66">
        <v>2</v>
      </c>
      <c r="B9" s="67" t="s">
        <v>178</v>
      </c>
      <c r="C9" s="66" t="s">
        <v>26</v>
      </c>
      <c r="D9" s="66" t="s">
        <v>48</v>
      </c>
      <c r="E9" s="24">
        <v>50000</v>
      </c>
      <c r="F9" s="26">
        <v>34083.06</v>
      </c>
      <c r="G9" s="26">
        <v>27210.15</v>
      </c>
      <c r="H9" s="26">
        <v>6872.91</v>
      </c>
      <c r="I9" s="26">
        <v>2290.97</v>
      </c>
      <c r="J9" s="26">
        <v>3233.01</v>
      </c>
      <c r="K9" s="42">
        <v>1188</v>
      </c>
      <c r="L9" s="42">
        <v>2528.478</v>
      </c>
      <c r="M9" s="26">
        <v>22490.49</v>
      </c>
      <c r="N9" s="43">
        <f t="shared" si="0"/>
        <v>-17.3452186040871</v>
      </c>
      <c r="O9" s="26">
        <v>2794.77</v>
      </c>
      <c r="P9" s="42">
        <f t="shared" si="1"/>
        <v>-13.5551699499847</v>
      </c>
      <c r="Q9" s="75">
        <v>2864.07</v>
      </c>
      <c r="R9" s="42">
        <f t="shared" si="2"/>
        <v>141.083333333333</v>
      </c>
      <c r="S9" s="42">
        <v>2763</v>
      </c>
      <c r="T9" s="42">
        <f t="shared" si="3"/>
        <v>9.27522406760114</v>
      </c>
      <c r="U9" s="42">
        <f t="shared" si="4"/>
        <v>8421.84</v>
      </c>
      <c r="V9" s="42">
        <f t="shared" si="5"/>
        <v>1548.93</v>
      </c>
      <c r="W9" s="42" t="s">
        <v>177</v>
      </c>
      <c r="X9" s="83">
        <f t="shared" si="6"/>
        <v>58.6086</v>
      </c>
      <c r="Y9" s="24">
        <v>1</v>
      </c>
      <c r="Z9" s="46">
        <f t="shared" si="7"/>
        <v>28.6407</v>
      </c>
    </row>
    <row r="10" ht="21.35" customHeight="1" spans="1:26">
      <c r="A10" s="66">
        <v>3</v>
      </c>
      <c r="B10" s="67" t="s">
        <v>179</v>
      </c>
      <c r="C10" s="66" t="s">
        <v>26</v>
      </c>
      <c r="D10" s="66" t="s">
        <v>27</v>
      </c>
      <c r="E10" s="24">
        <v>2500</v>
      </c>
      <c r="F10" s="26">
        <v>11319.1716</v>
      </c>
      <c r="G10" s="26">
        <v>8443.6572</v>
      </c>
      <c r="H10" s="26">
        <v>2875.5144</v>
      </c>
      <c r="I10" s="26">
        <v>958</v>
      </c>
      <c r="J10" s="26">
        <v>888.7956</v>
      </c>
      <c r="K10" s="42">
        <v>1006</v>
      </c>
      <c r="L10" s="42">
        <v>973.29</v>
      </c>
      <c r="M10" s="26">
        <v>7645.11</v>
      </c>
      <c r="N10" s="43">
        <f t="shared" si="0"/>
        <v>-9.45736167498605</v>
      </c>
      <c r="O10" s="26">
        <v>1117.8948</v>
      </c>
      <c r="P10" s="42">
        <f t="shared" si="1"/>
        <v>25.7763652295308</v>
      </c>
      <c r="Q10" s="42">
        <v>923.07</v>
      </c>
      <c r="R10" s="42">
        <f t="shared" si="2"/>
        <v>-8.24353876739562</v>
      </c>
      <c r="S10" s="42">
        <v>926.93</v>
      </c>
      <c r="T10" s="42">
        <f t="shared" si="3"/>
        <v>-4.76322576005096</v>
      </c>
      <c r="U10" s="42">
        <f t="shared" si="4"/>
        <v>2967.8948</v>
      </c>
      <c r="V10" s="42">
        <f t="shared" si="5"/>
        <v>92.3804</v>
      </c>
      <c r="W10" s="42" t="s">
        <v>177</v>
      </c>
      <c r="X10" s="83">
        <f t="shared" si="6"/>
        <v>11.116908</v>
      </c>
      <c r="Y10" s="24">
        <v>1</v>
      </c>
      <c r="Z10" s="46">
        <f t="shared" si="7"/>
        <v>9.2307</v>
      </c>
    </row>
    <row r="11" ht="21.35" customHeight="1" spans="1:26">
      <c r="A11" s="66">
        <v>4</v>
      </c>
      <c r="B11" s="67" t="s">
        <v>180</v>
      </c>
      <c r="C11" s="66" t="s">
        <v>29</v>
      </c>
      <c r="D11" s="66" t="s">
        <v>48</v>
      </c>
      <c r="E11" s="24">
        <v>12500</v>
      </c>
      <c r="F11" s="26">
        <v>3232.6</v>
      </c>
      <c r="G11" s="26">
        <v>2323.44</v>
      </c>
      <c r="H11" s="26">
        <v>909.16</v>
      </c>
      <c r="I11" s="26">
        <v>303.05</v>
      </c>
      <c r="J11" s="26">
        <v>323.26</v>
      </c>
      <c r="K11" s="42">
        <v>286.02</v>
      </c>
      <c r="L11" s="42">
        <v>299.88</v>
      </c>
      <c r="M11" s="42">
        <v>1873.984</v>
      </c>
      <c r="N11" s="42">
        <f t="shared" si="0"/>
        <v>-19.3444203422512</v>
      </c>
      <c r="O11" s="42">
        <v>306.292</v>
      </c>
      <c r="P11" s="42">
        <f t="shared" si="1"/>
        <v>-5.2490255521871</v>
      </c>
      <c r="Q11" s="42">
        <v>305</v>
      </c>
      <c r="R11" s="42">
        <f t="shared" si="2"/>
        <v>6.63589958744145</v>
      </c>
      <c r="S11" s="42">
        <v>319.06</v>
      </c>
      <c r="T11" s="42">
        <f t="shared" si="3"/>
        <v>6.39589169000934</v>
      </c>
      <c r="U11" s="42">
        <f t="shared" si="4"/>
        <v>930.352</v>
      </c>
      <c r="V11" s="42">
        <f t="shared" si="5"/>
        <v>21.1919999999999</v>
      </c>
      <c r="W11" s="42" t="s">
        <v>177</v>
      </c>
      <c r="X11" s="83">
        <f t="shared" si="6"/>
        <v>3.61444</v>
      </c>
      <c r="Y11" s="24">
        <v>1</v>
      </c>
      <c r="Z11" s="46">
        <f t="shared" si="7"/>
        <v>3.05</v>
      </c>
    </row>
    <row r="12" ht="21.35" customHeight="1" spans="1:26">
      <c r="A12" s="66">
        <v>5</v>
      </c>
      <c r="B12" s="67" t="s">
        <v>181</v>
      </c>
      <c r="C12" s="66" t="s">
        <v>44</v>
      </c>
      <c r="D12" s="66" t="s">
        <v>48</v>
      </c>
      <c r="E12" s="24">
        <v>16000</v>
      </c>
      <c r="F12" s="26">
        <v>6382.2246</v>
      </c>
      <c r="G12" s="26">
        <v>4879.1706</v>
      </c>
      <c r="H12" s="26">
        <f>F12-G12</f>
        <v>1503.054</v>
      </c>
      <c r="I12" s="26">
        <v>501.018</v>
      </c>
      <c r="J12" s="26">
        <v>470.673</v>
      </c>
      <c r="K12" s="75">
        <v>484.5435</v>
      </c>
      <c r="L12" s="42">
        <v>547.8375</v>
      </c>
      <c r="M12" s="42">
        <v>4031.538</v>
      </c>
      <c r="N12" s="42">
        <f t="shared" si="0"/>
        <v>-17.3724731002437</v>
      </c>
      <c r="O12" s="42">
        <v>509.7435</v>
      </c>
      <c r="P12" s="42">
        <f t="shared" si="1"/>
        <v>8.30098603489046</v>
      </c>
      <c r="Q12" s="42">
        <v>536.172</v>
      </c>
      <c r="R12" s="42">
        <f t="shared" si="2"/>
        <v>10.655080503608</v>
      </c>
      <c r="S12" s="42">
        <v>558.2535</v>
      </c>
      <c r="T12" s="42">
        <f t="shared" si="3"/>
        <v>1.90129372304745</v>
      </c>
      <c r="U12" s="42">
        <f t="shared" si="4"/>
        <v>1604.169</v>
      </c>
      <c r="V12" s="42">
        <f t="shared" si="5"/>
        <v>101.115</v>
      </c>
      <c r="W12" s="42" t="s">
        <v>177</v>
      </c>
      <c r="X12" s="83">
        <f t="shared" si="6"/>
        <v>7.604835</v>
      </c>
      <c r="Y12" s="24">
        <v>1</v>
      </c>
      <c r="Z12" s="46">
        <f t="shared" si="7"/>
        <v>5.36172</v>
      </c>
    </row>
    <row r="13" ht="21.35" customHeight="1" spans="1:26">
      <c r="A13" s="66">
        <v>6</v>
      </c>
      <c r="B13" s="67" t="s">
        <v>182</v>
      </c>
      <c r="C13" s="66" t="s">
        <v>36</v>
      </c>
      <c r="D13" s="66" t="s">
        <v>109</v>
      </c>
      <c r="E13" s="24">
        <v>345123</v>
      </c>
      <c r="F13" s="26">
        <v>192736</v>
      </c>
      <c r="G13" s="26">
        <v>144994</v>
      </c>
      <c r="H13" s="26">
        <f>F13-G13</f>
        <v>47742</v>
      </c>
      <c r="I13" s="26">
        <v>15914.15</v>
      </c>
      <c r="J13" s="26">
        <v>16062</v>
      </c>
      <c r="K13" s="42">
        <v>15538</v>
      </c>
      <c r="L13" s="42">
        <v>16141.484</v>
      </c>
      <c r="M13" s="26">
        <v>142543.108</v>
      </c>
      <c r="N13" s="43">
        <f t="shared" si="0"/>
        <v>-1.69034028994303</v>
      </c>
      <c r="O13" s="26">
        <v>16720</v>
      </c>
      <c r="P13" s="42">
        <f t="shared" si="1"/>
        <v>4.09662557589341</v>
      </c>
      <c r="Q13" s="42">
        <v>14814</v>
      </c>
      <c r="R13" s="42">
        <f t="shared" si="2"/>
        <v>-4.65954434290127</v>
      </c>
      <c r="S13" s="42">
        <v>16275.684</v>
      </c>
      <c r="T13" s="42">
        <f t="shared" si="3"/>
        <v>0.83139815397394</v>
      </c>
      <c r="U13" s="42">
        <f t="shared" si="4"/>
        <v>47809.684</v>
      </c>
      <c r="V13" s="42">
        <f t="shared" si="5"/>
        <v>67.6840000000011</v>
      </c>
      <c r="W13" s="42" t="s">
        <v>177</v>
      </c>
      <c r="X13" s="83">
        <f t="shared" si="6"/>
        <v>164.11052</v>
      </c>
      <c r="Y13" s="24">
        <v>1</v>
      </c>
      <c r="Z13" s="46">
        <f t="shared" si="7"/>
        <v>148.14</v>
      </c>
    </row>
    <row r="14" ht="21.35" customHeight="1" spans="1:26">
      <c r="A14" s="66">
        <v>7</v>
      </c>
      <c r="B14" s="67" t="s">
        <v>183</v>
      </c>
      <c r="C14" s="66" t="s">
        <v>54</v>
      </c>
      <c r="D14" s="66" t="s">
        <v>46</v>
      </c>
      <c r="E14" s="24">
        <v>166050</v>
      </c>
      <c r="F14" s="26">
        <v>52022.158</v>
      </c>
      <c r="G14" s="26">
        <v>33623</v>
      </c>
      <c r="H14" s="26">
        <f>F14-G14</f>
        <v>18399.158</v>
      </c>
      <c r="I14" s="26">
        <v>6133.05</v>
      </c>
      <c r="J14" s="26">
        <v>5797</v>
      </c>
      <c r="K14" s="42">
        <v>6284.26</v>
      </c>
      <c r="L14" s="42">
        <v>6318.18</v>
      </c>
      <c r="M14" s="42">
        <v>43435.29</v>
      </c>
      <c r="N14" s="42">
        <f t="shared" si="0"/>
        <v>29.1832674062398</v>
      </c>
      <c r="O14" s="42">
        <v>4990</v>
      </c>
      <c r="P14" s="42">
        <f t="shared" si="1"/>
        <v>-13.9209936173883</v>
      </c>
      <c r="Q14" s="42">
        <v>7863</v>
      </c>
      <c r="R14" s="42">
        <f t="shared" si="2"/>
        <v>25.1221305292906</v>
      </c>
      <c r="S14" s="42">
        <v>7473.626</v>
      </c>
      <c r="T14" s="42">
        <f t="shared" si="3"/>
        <v>18.2876397950043</v>
      </c>
      <c r="U14" s="42">
        <f t="shared" si="4"/>
        <v>20326.626</v>
      </c>
      <c r="V14" s="42">
        <f t="shared" si="5"/>
        <v>1927.468</v>
      </c>
      <c r="W14" s="42" t="s">
        <v>177</v>
      </c>
      <c r="X14" s="83">
        <f t="shared" si="6"/>
        <v>113.28562</v>
      </c>
      <c r="Y14" s="24">
        <v>1</v>
      </c>
      <c r="Z14" s="46">
        <f t="shared" si="7"/>
        <v>78.63</v>
      </c>
    </row>
    <row r="15" ht="21.35" customHeight="1" spans="1:26">
      <c r="A15" s="66">
        <v>8</v>
      </c>
      <c r="B15" s="67" t="s">
        <v>184</v>
      </c>
      <c r="C15" s="66" t="s">
        <v>66</v>
      </c>
      <c r="D15" s="66" t="s">
        <v>27</v>
      </c>
      <c r="E15" s="24">
        <v>63000</v>
      </c>
      <c r="F15" s="26">
        <v>21672.75</v>
      </c>
      <c r="G15" s="26">
        <v>15922.5</v>
      </c>
      <c r="H15" s="26">
        <f>F15-G15</f>
        <v>5750.25</v>
      </c>
      <c r="I15" s="26">
        <v>1916.75</v>
      </c>
      <c r="J15" s="26">
        <v>2065.14</v>
      </c>
      <c r="K15" s="42">
        <v>1642</v>
      </c>
      <c r="L15" s="42">
        <v>2042.37</v>
      </c>
      <c r="M15" s="42">
        <v>14927.55</v>
      </c>
      <c r="N15" s="42">
        <f t="shared" si="0"/>
        <v>-6.24870466321244</v>
      </c>
      <c r="O15" s="42">
        <v>1949.31</v>
      </c>
      <c r="P15" s="42">
        <f t="shared" si="1"/>
        <v>-5.60882070949185</v>
      </c>
      <c r="Q15" s="42">
        <v>2180.97</v>
      </c>
      <c r="R15" s="42">
        <f t="shared" si="2"/>
        <v>32.8239951278928</v>
      </c>
      <c r="S15" s="42">
        <v>2086.92</v>
      </c>
      <c r="T15" s="42">
        <f t="shared" si="3"/>
        <v>2.18128938439167</v>
      </c>
      <c r="U15" s="42">
        <f t="shared" si="4"/>
        <v>6217.2</v>
      </c>
      <c r="V15" s="42">
        <f t="shared" si="5"/>
        <v>466.95</v>
      </c>
      <c r="W15" s="42" t="s">
        <v>177</v>
      </c>
      <c r="X15" s="83">
        <f t="shared" si="6"/>
        <v>30.2082</v>
      </c>
      <c r="Y15" s="24">
        <v>1</v>
      </c>
      <c r="Z15" s="46">
        <f t="shared" si="7"/>
        <v>21.8097</v>
      </c>
    </row>
    <row r="16" ht="21.35" customHeight="1" spans="1:26">
      <c r="A16" s="66">
        <v>9</v>
      </c>
      <c r="B16" s="67" t="s">
        <v>185</v>
      </c>
      <c r="C16" s="66" t="s">
        <v>29</v>
      </c>
      <c r="D16" s="66" t="s">
        <v>30</v>
      </c>
      <c r="E16" s="24">
        <v>40900</v>
      </c>
      <c r="F16" s="26">
        <v>29313.07</v>
      </c>
      <c r="G16" s="26">
        <v>20698.0067</v>
      </c>
      <c r="H16" s="26">
        <v>8615.0633</v>
      </c>
      <c r="I16" s="26">
        <v>2871</v>
      </c>
      <c r="J16" s="26">
        <v>1875.28</v>
      </c>
      <c r="K16" s="42">
        <v>3061</v>
      </c>
      <c r="L16" s="42">
        <v>3678</v>
      </c>
      <c r="M16" s="26">
        <v>28152.1408</v>
      </c>
      <c r="N16" s="43">
        <f t="shared" si="0"/>
        <v>36.0137775972408</v>
      </c>
      <c r="O16" s="26">
        <v>3476.22</v>
      </c>
      <c r="P16" s="42">
        <f t="shared" si="1"/>
        <v>85.3707179727827</v>
      </c>
      <c r="Q16" s="42">
        <v>3469</v>
      </c>
      <c r="R16" s="42">
        <f t="shared" si="2"/>
        <v>13.3289774583469</v>
      </c>
      <c r="S16" s="42">
        <v>3590</v>
      </c>
      <c r="T16" s="42">
        <f t="shared" si="3"/>
        <v>-2.39260467645459</v>
      </c>
      <c r="U16" s="42">
        <f t="shared" si="4"/>
        <v>10535.22</v>
      </c>
      <c r="V16" s="42">
        <f t="shared" si="5"/>
        <v>1920.1567</v>
      </c>
      <c r="W16" s="42" t="s">
        <v>177</v>
      </c>
      <c r="X16" s="83">
        <f t="shared" si="6"/>
        <v>74.303134</v>
      </c>
      <c r="Y16" s="24">
        <v>1</v>
      </c>
      <c r="Z16" s="46">
        <f t="shared" si="7"/>
        <v>34.69</v>
      </c>
    </row>
    <row r="17" ht="21.35" customHeight="1" spans="1:26">
      <c r="A17" s="66">
        <v>10</v>
      </c>
      <c r="B17" s="67" t="s">
        <v>187</v>
      </c>
      <c r="C17" s="66" t="s">
        <v>29</v>
      </c>
      <c r="D17" s="66" t="s">
        <v>27</v>
      </c>
      <c r="E17" s="24">
        <v>31500</v>
      </c>
      <c r="F17" s="26">
        <v>12884.796</v>
      </c>
      <c r="G17" s="26">
        <v>9328.716</v>
      </c>
      <c r="H17" s="26">
        <v>3556.08</v>
      </c>
      <c r="I17" s="26">
        <v>1185</v>
      </c>
      <c r="J17" s="26">
        <v>1172.49</v>
      </c>
      <c r="K17" s="75">
        <v>1251</v>
      </c>
      <c r="L17" s="75">
        <v>1132.26</v>
      </c>
      <c r="M17" s="26">
        <v>9260.79</v>
      </c>
      <c r="N17" s="43">
        <f t="shared" si="0"/>
        <v>-0.728138792090996</v>
      </c>
      <c r="O17" s="26">
        <v>1107.15</v>
      </c>
      <c r="P17" s="42">
        <f t="shared" si="1"/>
        <v>-5.57275541795665</v>
      </c>
      <c r="Q17" s="42">
        <v>1315</v>
      </c>
      <c r="R17" s="42">
        <f t="shared" si="2"/>
        <v>5.11590727418066</v>
      </c>
      <c r="S17" s="42">
        <v>1250.07</v>
      </c>
      <c r="T17" s="42">
        <f t="shared" si="3"/>
        <v>10.4048540087966</v>
      </c>
      <c r="U17" s="42">
        <f t="shared" si="4"/>
        <v>3672.22</v>
      </c>
      <c r="V17" s="42">
        <f t="shared" si="5"/>
        <v>116.14</v>
      </c>
      <c r="W17" s="42" t="s">
        <v>177</v>
      </c>
      <c r="X17" s="83">
        <f t="shared" si="6"/>
        <v>14.8235</v>
      </c>
      <c r="Y17" s="24">
        <v>1</v>
      </c>
      <c r="Z17" s="46">
        <f t="shared" si="7"/>
        <v>13.15</v>
      </c>
    </row>
    <row r="18" ht="21.35" customHeight="1" spans="1:26">
      <c r="A18" s="66">
        <v>11</v>
      </c>
      <c r="B18" s="67" t="s">
        <v>188</v>
      </c>
      <c r="C18" s="66" t="s">
        <v>29</v>
      </c>
      <c r="D18" s="66" t="s">
        <v>27</v>
      </c>
      <c r="E18" s="24">
        <v>12500</v>
      </c>
      <c r="F18" s="26">
        <v>5810.49</v>
      </c>
      <c r="G18" s="26">
        <v>3904.6</v>
      </c>
      <c r="H18" s="26">
        <v>1905.89</v>
      </c>
      <c r="I18" s="26">
        <v>634</v>
      </c>
      <c r="J18" s="26">
        <v>533.33</v>
      </c>
      <c r="K18" s="75">
        <v>608</v>
      </c>
      <c r="L18" s="75">
        <v>762</v>
      </c>
      <c r="M18" s="26">
        <v>3742.97</v>
      </c>
      <c r="N18" s="43">
        <f t="shared" si="0"/>
        <v>-4.13947651487989</v>
      </c>
      <c r="O18" s="26">
        <v>523.6</v>
      </c>
      <c r="P18" s="42">
        <f t="shared" si="1"/>
        <v>-1.82438640241502</v>
      </c>
      <c r="Q18" s="42">
        <v>746</v>
      </c>
      <c r="R18" s="42">
        <f t="shared" si="2"/>
        <v>22.6973684210526</v>
      </c>
      <c r="S18" s="42">
        <v>753</v>
      </c>
      <c r="T18" s="42">
        <f t="shared" si="3"/>
        <v>-1.18110236220472</v>
      </c>
      <c r="U18" s="42">
        <f t="shared" si="4"/>
        <v>2022.6</v>
      </c>
      <c r="V18" s="42">
        <f t="shared" si="5"/>
        <v>116.71</v>
      </c>
      <c r="W18" s="42" t="s">
        <v>177</v>
      </c>
      <c r="X18" s="83">
        <f t="shared" si="6"/>
        <v>9.8642</v>
      </c>
      <c r="Y18" s="24">
        <v>1</v>
      </c>
      <c r="Z18" s="46">
        <f t="shared" si="7"/>
        <v>7.46</v>
      </c>
    </row>
    <row r="19" ht="21.35" customHeight="1" spans="1:26">
      <c r="A19" s="66">
        <v>12</v>
      </c>
      <c r="B19" s="67" t="s">
        <v>190</v>
      </c>
      <c r="C19" s="66" t="s">
        <v>33</v>
      </c>
      <c r="D19" s="66" t="s">
        <v>48</v>
      </c>
      <c r="E19" s="24">
        <v>25000</v>
      </c>
      <c r="F19" s="26">
        <v>1309</v>
      </c>
      <c r="G19" s="26">
        <v>378</v>
      </c>
      <c r="H19" s="26">
        <f t="shared" ref="H19:H31" si="8">F19-G19</f>
        <v>931</v>
      </c>
      <c r="I19" s="26">
        <v>310</v>
      </c>
      <c r="J19" s="26">
        <v>151</v>
      </c>
      <c r="K19" s="42">
        <v>267</v>
      </c>
      <c r="L19" s="42">
        <v>513</v>
      </c>
      <c r="M19" s="26">
        <v>3774</v>
      </c>
      <c r="N19" s="43">
        <f t="shared" si="0"/>
        <v>898.412698412698</v>
      </c>
      <c r="O19" s="26">
        <v>481</v>
      </c>
      <c r="P19" s="42">
        <f t="shared" si="1"/>
        <v>218.543046357616</v>
      </c>
      <c r="Q19" s="42">
        <v>532</v>
      </c>
      <c r="R19" s="42">
        <f t="shared" si="2"/>
        <v>99.250936329588</v>
      </c>
      <c r="S19" s="42">
        <v>575</v>
      </c>
      <c r="T19" s="42">
        <f t="shared" si="3"/>
        <v>12.0857699805068</v>
      </c>
      <c r="U19" s="42">
        <f t="shared" si="4"/>
        <v>1588</v>
      </c>
      <c r="V19" s="42">
        <f t="shared" si="5"/>
        <v>657</v>
      </c>
      <c r="W19" s="42" t="s">
        <v>177</v>
      </c>
      <c r="X19" s="83">
        <f t="shared" si="6"/>
        <v>18.89</v>
      </c>
      <c r="Y19" s="24">
        <v>1</v>
      </c>
      <c r="Z19" s="46">
        <f t="shared" si="7"/>
        <v>5.32</v>
      </c>
    </row>
    <row r="20" ht="21.35" customHeight="1" spans="1:26">
      <c r="A20" s="66">
        <v>13</v>
      </c>
      <c r="B20" s="67" t="s">
        <v>191</v>
      </c>
      <c r="C20" s="66" t="s">
        <v>54</v>
      </c>
      <c r="D20" s="66" t="s">
        <v>27</v>
      </c>
      <c r="E20" s="24">
        <v>66500</v>
      </c>
      <c r="F20" s="26">
        <v>21721</v>
      </c>
      <c r="G20" s="26">
        <v>16089</v>
      </c>
      <c r="H20" s="26">
        <f t="shared" si="8"/>
        <v>5632</v>
      </c>
      <c r="I20" s="26">
        <v>1877</v>
      </c>
      <c r="J20" s="26">
        <v>1822</v>
      </c>
      <c r="K20" s="42">
        <v>0</v>
      </c>
      <c r="L20" s="42">
        <v>1820.72</v>
      </c>
      <c r="M20" s="26">
        <v>14372.6</v>
      </c>
      <c r="N20" s="43">
        <f t="shared" si="0"/>
        <v>-10.668158369072</v>
      </c>
      <c r="O20" s="26">
        <v>1872</v>
      </c>
      <c r="P20" s="42">
        <f t="shared" si="1"/>
        <v>2.74423710208562</v>
      </c>
      <c r="Q20" s="75">
        <v>2136</v>
      </c>
      <c r="R20" s="42" t="s">
        <v>70</v>
      </c>
      <c r="S20" s="77">
        <v>1763.52</v>
      </c>
      <c r="T20" s="42">
        <f t="shared" si="3"/>
        <v>-3.14161430642823</v>
      </c>
      <c r="U20" s="42">
        <f t="shared" si="4"/>
        <v>5771.52</v>
      </c>
      <c r="V20" s="42">
        <f t="shared" si="5"/>
        <v>139.52</v>
      </c>
      <c r="W20" s="42" t="s">
        <v>177</v>
      </c>
      <c r="X20" s="83">
        <f t="shared" si="6"/>
        <v>20.4256</v>
      </c>
      <c r="Y20" s="24">
        <v>1</v>
      </c>
      <c r="Z20" s="46">
        <f t="shared" si="7"/>
        <v>21.36</v>
      </c>
    </row>
    <row r="21" ht="21.35" customHeight="1" spans="1:26">
      <c r="A21" s="66">
        <v>14</v>
      </c>
      <c r="B21" s="67" t="s">
        <v>192</v>
      </c>
      <c r="C21" s="66" t="s">
        <v>51</v>
      </c>
      <c r="D21" s="66" t="s">
        <v>27</v>
      </c>
      <c r="E21" s="24">
        <v>18000</v>
      </c>
      <c r="F21" s="26">
        <v>5630</v>
      </c>
      <c r="G21" s="26">
        <v>4242</v>
      </c>
      <c r="H21" s="26">
        <f t="shared" si="8"/>
        <v>1388</v>
      </c>
      <c r="I21" s="26">
        <v>463</v>
      </c>
      <c r="J21" s="26">
        <v>411</v>
      </c>
      <c r="K21" s="42">
        <v>589</v>
      </c>
      <c r="L21" s="42">
        <v>387</v>
      </c>
      <c r="M21" s="26">
        <v>4116.462</v>
      </c>
      <c r="N21" s="43">
        <f t="shared" si="0"/>
        <v>-2.95940594059405</v>
      </c>
      <c r="O21" s="26">
        <v>423</v>
      </c>
      <c r="P21" s="42">
        <f t="shared" si="1"/>
        <v>2.91970802919708</v>
      </c>
      <c r="Q21" s="42">
        <v>738</v>
      </c>
      <c r="R21" s="42">
        <f t="shared" ref="R21:R41" si="9">(Q21-K21)/K21*100</f>
        <v>25.2971137521222</v>
      </c>
      <c r="S21" s="42">
        <v>444</v>
      </c>
      <c r="T21" s="42">
        <f t="shared" si="3"/>
        <v>14.7286821705426</v>
      </c>
      <c r="U21" s="42">
        <f t="shared" si="4"/>
        <v>1605</v>
      </c>
      <c r="V21" s="42">
        <f t="shared" si="5"/>
        <v>217</v>
      </c>
      <c r="W21" s="42" t="s">
        <v>177</v>
      </c>
      <c r="X21" s="83">
        <f t="shared" si="6"/>
        <v>8.78</v>
      </c>
      <c r="Y21" s="24"/>
      <c r="Z21" s="46">
        <f t="shared" si="7"/>
        <v>7.38</v>
      </c>
    </row>
    <row r="22" ht="21.35" customHeight="1" spans="1:26">
      <c r="A22" s="66">
        <v>15</v>
      </c>
      <c r="B22" s="67" t="s">
        <v>193</v>
      </c>
      <c r="C22" s="66" t="s">
        <v>51</v>
      </c>
      <c r="D22" s="66" t="s">
        <v>46</v>
      </c>
      <c r="E22" s="24">
        <v>110000</v>
      </c>
      <c r="F22" s="26">
        <v>39949.573</v>
      </c>
      <c r="G22" s="26">
        <v>30282.978</v>
      </c>
      <c r="H22" s="26">
        <f t="shared" si="8"/>
        <v>9666.595</v>
      </c>
      <c r="I22" s="26">
        <v>3222.1983</v>
      </c>
      <c r="J22" s="26">
        <v>3566.535</v>
      </c>
      <c r="K22" s="42">
        <v>3553.785</v>
      </c>
      <c r="L22" s="42">
        <v>2546.275</v>
      </c>
      <c r="M22" s="26">
        <v>28523</v>
      </c>
      <c r="N22" s="43">
        <f t="shared" si="0"/>
        <v>-5.81177320143349</v>
      </c>
      <c r="O22" s="26">
        <v>3865.083</v>
      </c>
      <c r="P22" s="42">
        <f t="shared" si="1"/>
        <v>8.37081368891656</v>
      </c>
      <c r="Q22" s="42">
        <v>4070</v>
      </c>
      <c r="R22" s="42">
        <f t="shared" si="9"/>
        <v>14.5257802596387</v>
      </c>
      <c r="S22" s="42">
        <v>3734.372</v>
      </c>
      <c r="T22" s="42">
        <f t="shared" si="3"/>
        <v>46.6601997034884</v>
      </c>
      <c r="U22" s="42">
        <f t="shared" si="4"/>
        <v>11669.455</v>
      </c>
      <c r="V22" s="42">
        <f t="shared" si="5"/>
        <v>2002.86</v>
      </c>
      <c r="W22" s="42" t="s">
        <v>177</v>
      </c>
      <c r="X22" s="83">
        <f t="shared" si="6"/>
        <v>77.40092</v>
      </c>
      <c r="Y22" s="24">
        <v>1</v>
      </c>
      <c r="Z22" s="46">
        <f t="shared" si="7"/>
        <v>40.7</v>
      </c>
    </row>
    <row r="23" ht="21.35" customHeight="1" spans="1:26">
      <c r="A23" s="66">
        <v>16</v>
      </c>
      <c r="B23" s="67" t="s">
        <v>194</v>
      </c>
      <c r="C23" s="66" t="s">
        <v>51</v>
      </c>
      <c r="D23" s="66" t="s">
        <v>46</v>
      </c>
      <c r="E23" s="24">
        <v>263000</v>
      </c>
      <c r="F23" s="26">
        <v>31035</v>
      </c>
      <c r="G23" s="26">
        <v>22173</v>
      </c>
      <c r="H23" s="26">
        <f t="shared" si="8"/>
        <v>8862</v>
      </c>
      <c r="I23" s="26">
        <v>2954</v>
      </c>
      <c r="J23" s="26">
        <v>3085</v>
      </c>
      <c r="K23" s="42">
        <v>2553</v>
      </c>
      <c r="L23" s="42">
        <v>3224.122</v>
      </c>
      <c r="M23" s="26">
        <v>25077.712</v>
      </c>
      <c r="N23" s="43">
        <f t="shared" si="0"/>
        <v>13.1002209894917</v>
      </c>
      <c r="O23" s="26">
        <v>3543</v>
      </c>
      <c r="P23" s="42">
        <f t="shared" si="1"/>
        <v>14.8460291734198</v>
      </c>
      <c r="Q23" s="42">
        <v>3457</v>
      </c>
      <c r="R23" s="42">
        <f t="shared" si="9"/>
        <v>35.4093223658441</v>
      </c>
      <c r="S23" s="42">
        <v>3425.422</v>
      </c>
      <c r="T23" s="42">
        <f t="shared" si="3"/>
        <v>6.24356026229777</v>
      </c>
      <c r="U23" s="42">
        <f t="shared" si="4"/>
        <v>10425.422</v>
      </c>
      <c r="V23" s="42">
        <f t="shared" si="5"/>
        <v>1563.422</v>
      </c>
      <c r="W23" s="42" t="s">
        <v>177</v>
      </c>
      <c r="X23" s="83">
        <f t="shared" si="6"/>
        <v>65.52266</v>
      </c>
      <c r="Y23" s="24">
        <v>1</v>
      </c>
      <c r="Z23" s="46">
        <f t="shared" si="7"/>
        <v>34.57</v>
      </c>
    </row>
    <row r="24" ht="21.35" customHeight="1" spans="1:26">
      <c r="A24" s="66">
        <v>17</v>
      </c>
      <c r="B24" s="67" t="s">
        <v>195</v>
      </c>
      <c r="C24" s="66" t="s">
        <v>51</v>
      </c>
      <c r="D24" s="66" t="s">
        <v>48</v>
      </c>
      <c r="E24" s="24">
        <v>119500</v>
      </c>
      <c r="F24" s="26">
        <v>32308.188</v>
      </c>
      <c r="G24" s="26">
        <v>25739.0584</v>
      </c>
      <c r="H24" s="26">
        <f t="shared" si="8"/>
        <v>6569.1296</v>
      </c>
      <c r="I24" s="26">
        <v>2189</v>
      </c>
      <c r="J24" s="26">
        <v>2488</v>
      </c>
      <c r="K24" s="42">
        <v>2558.8288</v>
      </c>
      <c r="L24" s="42">
        <v>1522.2064</v>
      </c>
      <c r="M24" s="26">
        <v>27130</v>
      </c>
      <c r="N24" s="43">
        <f t="shared" si="0"/>
        <v>5.40401120500973</v>
      </c>
      <c r="O24" s="26">
        <v>3275</v>
      </c>
      <c r="P24" s="42">
        <f t="shared" si="1"/>
        <v>31.6318327974276</v>
      </c>
      <c r="Q24" s="42">
        <v>2693</v>
      </c>
      <c r="R24" s="42">
        <f t="shared" si="9"/>
        <v>5.243461383583</v>
      </c>
      <c r="S24" s="42">
        <v>3926.8416</v>
      </c>
      <c r="T24" s="42">
        <f t="shared" si="3"/>
        <v>157.970377735897</v>
      </c>
      <c r="U24" s="42">
        <f t="shared" si="4"/>
        <v>9894.8416</v>
      </c>
      <c r="V24" s="42">
        <f t="shared" si="5"/>
        <v>3325.712</v>
      </c>
      <c r="W24" s="42" t="s">
        <v>177</v>
      </c>
      <c r="X24" s="83">
        <f t="shared" si="6"/>
        <v>105.782656</v>
      </c>
      <c r="Y24" s="24">
        <v>1</v>
      </c>
      <c r="Z24" s="46">
        <f t="shared" si="7"/>
        <v>26.93</v>
      </c>
    </row>
    <row r="25" ht="21.35" customHeight="1" spans="1:26">
      <c r="A25" s="66">
        <v>18</v>
      </c>
      <c r="B25" s="67" t="s">
        <v>196</v>
      </c>
      <c r="C25" s="66" t="s">
        <v>33</v>
      </c>
      <c r="D25" s="66" t="s">
        <v>48</v>
      </c>
      <c r="E25" s="24">
        <v>31500</v>
      </c>
      <c r="F25" s="26">
        <v>12246</v>
      </c>
      <c r="G25" s="26">
        <v>9172</v>
      </c>
      <c r="H25" s="26">
        <f t="shared" si="8"/>
        <v>3074</v>
      </c>
      <c r="I25" s="26">
        <v>1024</v>
      </c>
      <c r="J25" s="26">
        <v>1079</v>
      </c>
      <c r="K25" s="42">
        <v>1085.172</v>
      </c>
      <c r="L25" s="42">
        <v>1109.856</v>
      </c>
      <c r="M25" s="26">
        <v>9793.608</v>
      </c>
      <c r="N25" s="43">
        <f t="shared" si="0"/>
        <v>6.77723506323594</v>
      </c>
      <c r="O25" s="26">
        <v>1269</v>
      </c>
      <c r="P25" s="42">
        <f t="shared" si="1"/>
        <v>17.6088971269694</v>
      </c>
      <c r="Q25" s="42">
        <v>1258</v>
      </c>
      <c r="R25" s="42">
        <f t="shared" si="9"/>
        <v>15.9263232003774</v>
      </c>
      <c r="S25" s="42">
        <v>1244.364</v>
      </c>
      <c r="T25" s="42">
        <f t="shared" si="3"/>
        <v>12.1194100856327</v>
      </c>
      <c r="U25" s="42">
        <f t="shared" si="4"/>
        <v>3771.364</v>
      </c>
      <c r="V25" s="42">
        <f t="shared" si="5"/>
        <v>697.364</v>
      </c>
      <c r="W25" s="42" t="s">
        <v>177</v>
      </c>
      <c r="X25" s="83">
        <f t="shared" si="6"/>
        <v>26.39092</v>
      </c>
      <c r="Y25" s="24">
        <v>1</v>
      </c>
      <c r="Z25" s="46">
        <f t="shared" si="7"/>
        <v>12.58</v>
      </c>
    </row>
    <row r="26" ht="21.35" customHeight="1" spans="1:26">
      <c r="A26" s="66">
        <v>19</v>
      </c>
      <c r="B26" s="67" t="s">
        <v>197</v>
      </c>
      <c r="C26" s="66" t="s">
        <v>51</v>
      </c>
      <c r="D26" s="66" t="s">
        <v>48</v>
      </c>
      <c r="E26" s="24">
        <v>26310</v>
      </c>
      <c r="F26" s="26">
        <v>9267</v>
      </c>
      <c r="G26" s="26">
        <v>7621</v>
      </c>
      <c r="H26" s="26">
        <f t="shared" si="8"/>
        <v>1646</v>
      </c>
      <c r="I26" s="26">
        <v>549</v>
      </c>
      <c r="J26" s="26">
        <v>26</v>
      </c>
      <c r="K26" s="42">
        <v>408.7</v>
      </c>
      <c r="L26" s="42">
        <v>1570</v>
      </c>
      <c r="M26" s="26">
        <v>12168.0384</v>
      </c>
      <c r="N26" s="43">
        <f t="shared" si="0"/>
        <v>59.6645899488256</v>
      </c>
      <c r="O26" s="26">
        <v>1483</v>
      </c>
      <c r="P26" s="42">
        <f t="shared" si="1"/>
        <v>5603.84615384615</v>
      </c>
      <c r="Q26" s="42">
        <v>1445.72</v>
      </c>
      <c r="R26" s="42">
        <f t="shared" si="9"/>
        <v>253.736236848544</v>
      </c>
      <c r="S26" s="42">
        <v>1383</v>
      </c>
      <c r="T26" s="42">
        <f t="shared" si="3"/>
        <v>-11.9108280254777</v>
      </c>
      <c r="U26" s="42">
        <f t="shared" si="4"/>
        <v>4311.72</v>
      </c>
      <c r="V26" s="42">
        <f t="shared" si="5"/>
        <v>2665.72</v>
      </c>
      <c r="W26" s="42" t="s">
        <v>177</v>
      </c>
      <c r="X26" s="83">
        <f t="shared" si="6"/>
        <v>67.1444</v>
      </c>
      <c r="Y26" s="24">
        <v>1</v>
      </c>
      <c r="Z26" s="46">
        <f t="shared" si="7"/>
        <v>14.4572</v>
      </c>
    </row>
    <row r="27" ht="21.35" customHeight="1" spans="1:26">
      <c r="A27" s="66">
        <v>20</v>
      </c>
      <c r="B27" s="67" t="s">
        <v>198</v>
      </c>
      <c r="C27" s="66" t="s">
        <v>51</v>
      </c>
      <c r="D27" s="66" t="s">
        <v>48</v>
      </c>
      <c r="E27" s="24">
        <v>35000</v>
      </c>
      <c r="F27" s="26">
        <v>9944</v>
      </c>
      <c r="G27" s="26">
        <v>8693</v>
      </c>
      <c r="H27" s="26">
        <f t="shared" si="8"/>
        <v>1251</v>
      </c>
      <c r="I27" s="26">
        <v>417</v>
      </c>
      <c r="J27" s="26">
        <v>2.3</v>
      </c>
      <c r="K27" s="42">
        <v>2.76</v>
      </c>
      <c r="L27" s="42">
        <v>1245</v>
      </c>
      <c r="M27" s="26">
        <v>16564.208</v>
      </c>
      <c r="N27" s="43">
        <f t="shared" si="0"/>
        <v>90.546508685149</v>
      </c>
      <c r="O27" s="26">
        <v>2136</v>
      </c>
      <c r="P27" s="42">
        <f t="shared" si="1"/>
        <v>92769.5652173913</v>
      </c>
      <c r="Q27" s="42">
        <v>2296.3456</v>
      </c>
      <c r="R27" s="42">
        <f t="shared" si="9"/>
        <v>83100.9275362319</v>
      </c>
      <c r="S27" s="42">
        <v>2340</v>
      </c>
      <c r="T27" s="42">
        <f t="shared" si="3"/>
        <v>87.9518072289157</v>
      </c>
      <c r="U27" s="42">
        <f t="shared" si="4"/>
        <v>6772.3456</v>
      </c>
      <c r="V27" s="42">
        <f t="shared" si="5"/>
        <v>5521.3456</v>
      </c>
      <c r="W27" s="42" t="s">
        <v>177</v>
      </c>
      <c r="X27" s="83">
        <f t="shared" si="6"/>
        <v>133.826912</v>
      </c>
      <c r="Y27" s="24">
        <v>1</v>
      </c>
      <c r="Z27" s="46">
        <f t="shared" si="7"/>
        <v>22.963456</v>
      </c>
    </row>
    <row r="28" ht="21.35" customHeight="1" spans="1:26">
      <c r="A28" s="66">
        <v>21</v>
      </c>
      <c r="B28" s="67" t="s">
        <v>199</v>
      </c>
      <c r="C28" s="66" t="s">
        <v>33</v>
      </c>
      <c r="D28" s="66" t="s">
        <v>48</v>
      </c>
      <c r="E28" s="24">
        <v>96000</v>
      </c>
      <c r="F28" s="26">
        <v>36237</v>
      </c>
      <c r="G28" s="26">
        <v>31624</v>
      </c>
      <c r="H28" s="26">
        <f t="shared" si="8"/>
        <v>4613</v>
      </c>
      <c r="I28" s="26">
        <v>1537.8</v>
      </c>
      <c r="J28" s="26">
        <v>2785</v>
      </c>
      <c r="K28" s="42">
        <v>1232.88</v>
      </c>
      <c r="L28" s="42">
        <v>595.32</v>
      </c>
      <c r="M28" s="26">
        <v>37595.58</v>
      </c>
      <c r="N28" s="43">
        <f t="shared" si="0"/>
        <v>18.8830634960789</v>
      </c>
      <c r="O28" s="26">
        <v>5099</v>
      </c>
      <c r="P28" s="42">
        <f t="shared" si="1"/>
        <v>83.0879712746858</v>
      </c>
      <c r="Q28" s="42">
        <v>4560</v>
      </c>
      <c r="R28" s="42">
        <f t="shared" si="9"/>
        <v>269.865680358186</v>
      </c>
      <c r="S28" s="42">
        <v>4876.74</v>
      </c>
      <c r="T28" s="42">
        <f t="shared" si="3"/>
        <v>719.179600886918</v>
      </c>
      <c r="U28" s="42">
        <f t="shared" si="4"/>
        <v>14535.74</v>
      </c>
      <c r="V28" s="42">
        <f t="shared" si="5"/>
        <v>9922.74</v>
      </c>
      <c r="W28" s="42" t="s">
        <v>177</v>
      </c>
      <c r="X28" s="83">
        <f t="shared" si="6"/>
        <v>247.2222</v>
      </c>
      <c r="Y28" s="24">
        <v>1</v>
      </c>
      <c r="Z28" s="46">
        <f t="shared" si="7"/>
        <v>45.6</v>
      </c>
    </row>
    <row r="29" ht="21.35" customHeight="1" spans="1:26">
      <c r="A29" s="66">
        <v>22</v>
      </c>
      <c r="B29" s="67" t="s">
        <v>200</v>
      </c>
      <c r="C29" s="66" t="s">
        <v>33</v>
      </c>
      <c r="D29" s="66" t="s">
        <v>48</v>
      </c>
      <c r="E29" s="24">
        <v>45000</v>
      </c>
      <c r="F29" s="26">
        <v>3338</v>
      </c>
      <c r="G29" s="26">
        <v>71.3</v>
      </c>
      <c r="H29" s="26">
        <f t="shared" si="8"/>
        <v>3266.7</v>
      </c>
      <c r="I29" s="26">
        <v>809</v>
      </c>
      <c r="J29" s="26">
        <v>289</v>
      </c>
      <c r="K29" s="42">
        <v>1513</v>
      </c>
      <c r="L29" s="77">
        <v>1824.3968</v>
      </c>
      <c r="M29" s="26">
        <v>17680</v>
      </c>
      <c r="N29" s="43">
        <f t="shared" si="0"/>
        <v>24696.633941094</v>
      </c>
      <c r="O29" s="26">
        <v>2789</v>
      </c>
      <c r="P29" s="42">
        <f t="shared" si="1"/>
        <v>865.051903114187</v>
      </c>
      <c r="Q29" s="42">
        <v>2910</v>
      </c>
      <c r="R29" s="42">
        <f t="shared" si="9"/>
        <v>92.3331130204891</v>
      </c>
      <c r="S29" s="77">
        <v>2848.6421</v>
      </c>
      <c r="T29" s="42">
        <f t="shared" si="3"/>
        <v>56.1415860847816</v>
      </c>
      <c r="U29" s="42">
        <f t="shared" si="4"/>
        <v>8547.6421</v>
      </c>
      <c r="V29" s="42">
        <f t="shared" si="5"/>
        <v>5280.9421</v>
      </c>
      <c r="W29" s="42" t="s">
        <v>177</v>
      </c>
      <c r="X29" s="83">
        <f t="shared" si="6"/>
        <v>134.105263</v>
      </c>
      <c r="Y29" s="24">
        <v>1</v>
      </c>
      <c r="Z29" s="46">
        <f t="shared" si="7"/>
        <v>29.1</v>
      </c>
    </row>
    <row r="30" ht="21.35" customHeight="1" spans="1:26">
      <c r="A30" s="66">
        <v>23</v>
      </c>
      <c r="B30" s="67" t="s">
        <v>201</v>
      </c>
      <c r="C30" s="66" t="s">
        <v>44</v>
      </c>
      <c r="D30" s="66" t="s">
        <v>27</v>
      </c>
      <c r="E30" s="24">
        <v>63000</v>
      </c>
      <c r="F30" s="26">
        <v>22013.805</v>
      </c>
      <c r="G30" s="26">
        <v>16303.485</v>
      </c>
      <c r="H30" s="26">
        <f t="shared" si="8"/>
        <v>5710.32</v>
      </c>
      <c r="I30" s="26">
        <v>1903.44</v>
      </c>
      <c r="J30" s="26">
        <v>1759.23</v>
      </c>
      <c r="K30" s="75">
        <v>2065.8</v>
      </c>
      <c r="L30" s="75">
        <v>1885.29</v>
      </c>
      <c r="M30" s="26">
        <v>16035.03</v>
      </c>
      <c r="N30" s="43">
        <f t="shared" si="0"/>
        <v>-1.64661113866146</v>
      </c>
      <c r="O30" s="26">
        <v>2285.91</v>
      </c>
      <c r="P30" s="42">
        <f t="shared" si="1"/>
        <v>29.938097917839</v>
      </c>
      <c r="Q30" s="75">
        <v>2035.11</v>
      </c>
      <c r="R30" s="42">
        <f t="shared" si="9"/>
        <v>-1.4856230031949</v>
      </c>
      <c r="S30" s="42">
        <v>2177.01</v>
      </c>
      <c r="T30" s="42">
        <f t="shared" si="3"/>
        <v>15.473481533345</v>
      </c>
      <c r="U30" s="42">
        <f t="shared" si="4"/>
        <v>6498.03</v>
      </c>
      <c r="V30" s="42">
        <f t="shared" si="5"/>
        <v>787.71</v>
      </c>
      <c r="W30" s="42" t="s">
        <v>177</v>
      </c>
      <c r="X30" s="83">
        <f t="shared" si="6"/>
        <v>37.5243</v>
      </c>
      <c r="Y30" s="24">
        <v>1</v>
      </c>
      <c r="Z30" s="46">
        <f t="shared" si="7"/>
        <v>20.3511</v>
      </c>
    </row>
    <row r="31" ht="21.35" customHeight="1" spans="1:26">
      <c r="A31" s="66">
        <v>24</v>
      </c>
      <c r="B31" s="67" t="s">
        <v>202</v>
      </c>
      <c r="C31" s="66" t="s">
        <v>79</v>
      </c>
      <c r="D31" s="66" t="s">
        <v>27</v>
      </c>
      <c r="E31" s="24">
        <v>40000</v>
      </c>
      <c r="F31" s="26">
        <v>10224</v>
      </c>
      <c r="G31" s="26">
        <v>7793</v>
      </c>
      <c r="H31" s="26">
        <f t="shared" si="8"/>
        <v>2431</v>
      </c>
      <c r="I31" s="26">
        <v>811</v>
      </c>
      <c r="J31" s="26">
        <v>625</v>
      </c>
      <c r="K31" s="42">
        <v>823</v>
      </c>
      <c r="L31" s="42">
        <v>986.7</v>
      </c>
      <c r="M31" s="26">
        <v>7455</v>
      </c>
      <c r="N31" s="43">
        <f t="shared" si="0"/>
        <v>-4.3372257153856</v>
      </c>
      <c r="O31" s="26">
        <v>677</v>
      </c>
      <c r="P31" s="42">
        <f t="shared" si="1"/>
        <v>8.32</v>
      </c>
      <c r="Q31" s="42">
        <v>972</v>
      </c>
      <c r="R31" s="42">
        <f t="shared" si="9"/>
        <v>18.1044957472661</v>
      </c>
      <c r="S31" s="77">
        <v>912.42</v>
      </c>
      <c r="T31" s="42">
        <f t="shared" si="3"/>
        <v>-7.52812404986319</v>
      </c>
      <c r="U31" s="42">
        <f t="shared" si="4"/>
        <v>2561.42</v>
      </c>
      <c r="V31" s="42">
        <f t="shared" si="5"/>
        <v>130.42</v>
      </c>
      <c r="W31" s="42" t="s">
        <v>177</v>
      </c>
      <c r="X31" s="83">
        <f t="shared" si="6"/>
        <v>11.7326</v>
      </c>
      <c r="Y31" s="24">
        <v>1</v>
      </c>
      <c r="Z31" s="46">
        <f t="shared" si="7"/>
        <v>9.72</v>
      </c>
    </row>
    <row r="32" ht="21.35" customHeight="1" spans="1:26">
      <c r="A32" s="66">
        <v>25</v>
      </c>
      <c r="B32" s="67" t="s">
        <v>203</v>
      </c>
      <c r="C32" s="66" t="s">
        <v>66</v>
      </c>
      <c r="D32" s="66" t="s">
        <v>27</v>
      </c>
      <c r="E32" s="24">
        <v>16000</v>
      </c>
      <c r="F32" s="26">
        <v>4189.43</v>
      </c>
      <c r="G32" s="26">
        <v>2919.77</v>
      </c>
      <c r="H32" s="26">
        <v>1269.66</v>
      </c>
      <c r="I32" s="26">
        <v>423.22</v>
      </c>
      <c r="J32" s="26">
        <v>310.45</v>
      </c>
      <c r="K32" s="42">
        <v>458.78</v>
      </c>
      <c r="L32" s="42">
        <v>500.43</v>
      </c>
      <c r="M32" s="26">
        <v>2770.6</v>
      </c>
      <c r="N32" s="43">
        <f t="shared" si="0"/>
        <v>-5.10896406223778</v>
      </c>
      <c r="O32" s="26">
        <v>486.22</v>
      </c>
      <c r="P32" s="42">
        <f t="shared" si="1"/>
        <v>56.6178128523112</v>
      </c>
      <c r="Q32" s="75">
        <v>520.73</v>
      </c>
      <c r="R32" s="42">
        <f t="shared" si="9"/>
        <v>13.5032041501373</v>
      </c>
      <c r="S32" s="42">
        <v>482.51</v>
      </c>
      <c r="T32" s="42">
        <f t="shared" si="3"/>
        <v>-3.58092040844874</v>
      </c>
      <c r="U32" s="42">
        <f t="shared" si="4"/>
        <v>1489.46</v>
      </c>
      <c r="V32" s="42">
        <f t="shared" si="5"/>
        <v>219.8</v>
      </c>
      <c r="W32" s="42" t="s">
        <v>177</v>
      </c>
      <c r="X32" s="83">
        <f t="shared" si="6"/>
        <v>9.2211</v>
      </c>
      <c r="Y32" s="24">
        <v>1</v>
      </c>
      <c r="Z32" s="46">
        <f t="shared" si="7"/>
        <v>5.2073</v>
      </c>
    </row>
    <row r="33" ht="21.35" customHeight="1" spans="1:26">
      <c r="A33" s="66">
        <v>26</v>
      </c>
      <c r="B33" s="67" t="s">
        <v>204</v>
      </c>
      <c r="C33" s="66" t="s">
        <v>51</v>
      </c>
      <c r="D33" s="66" t="s">
        <v>27</v>
      </c>
      <c r="E33" s="24">
        <v>91500</v>
      </c>
      <c r="F33" s="26">
        <v>27184</v>
      </c>
      <c r="G33" s="26">
        <v>20103</v>
      </c>
      <c r="H33" s="26">
        <f>F33-G33</f>
        <v>7081</v>
      </c>
      <c r="I33" s="26">
        <v>2360</v>
      </c>
      <c r="J33" s="26">
        <v>2459</v>
      </c>
      <c r="K33" s="42">
        <v>2329.008</v>
      </c>
      <c r="L33" s="42">
        <v>2292.57</v>
      </c>
      <c r="M33" s="26">
        <v>19704.96</v>
      </c>
      <c r="N33" s="43">
        <f t="shared" si="0"/>
        <v>-1.98000298462916</v>
      </c>
      <c r="O33" s="26">
        <v>2357</v>
      </c>
      <c r="P33" s="42">
        <f t="shared" si="1"/>
        <v>-4.14802765351769</v>
      </c>
      <c r="Q33" s="42">
        <v>2543.55</v>
      </c>
      <c r="R33" s="42">
        <f t="shared" si="9"/>
        <v>9.21173306403415</v>
      </c>
      <c r="S33" s="42">
        <v>2281</v>
      </c>
      <c r="T33" s="42">
        <f t="shared" si="3"/>
        <v>-0.504673794039011</v>
      </c>
      <c r="U33" s="42">
        <f t="shared" si="4"/>
        <v>7181.55</v>
      </c>
      <c r="V33" s="42">
        <f t="shared" si="5"/>
        <v>100.55</v>
      </c>
      <c r="W33" s="42" t="s">
        <v>177</v>
      </c>
      <c r="X33" s="83">
        <f t="shared" si="6"/>
        <v>24.821</v>
      </c>
      <c r="Y33" s="24">
        <v>1</v>
      </c>
      <c r="Z33" s="46">
        <f t="shared" si="7"/>
        <v>25.4355</v>
      </c>
    </row>
    <row r="34" ht="21.35" customHeight="1" spans="1:26">
      <c r="A34" s="66">
        <v>27</v>
      </c>
      <c r="B34" s="67" t="s">
        <v>205</v>
      </c>
      <c r="C34" s="66" t="s">
        <v>79</v>
      </c>
      <c r="D34" s="66" t="s">
        <v>30</v>
      </c>
      <c r="E34" s="24">
        <v>15050</v>
      </c>
      <c r="F34" s="26">
        <v>12028.34</v>
      </c>
      <c r="G34" s="25">
        <v>8746.37</v>
      </c>
      <c r="H34" s="26">
        <f>F34-G34</f>
        <v>3281.97</v>
      </c>
      <c r="I34" s="26">
        <v>1093.986</v>
      </c>
      <c r="J34" s="26">
        <v>1455.55</v>
      </c>
      <c r="K34" s="42">
        <v>1063.65</v>
      </c>
      <c r="L34" s="42">
        <v>762.76</v>
      </c>
      <c r="M34" s="26">
        <v>9308</v>
      </c>
      <c r="N34" s="43">
        <f t="shared" si="0"/>
        <v>6.42129249048461</v>
      </c>
      <c r="O34" s="26">
        <v>1465.926</v>
      </c>
      <c r="P34" s="42">
        <f t="shared" si="1"/>
        <v>0.712857682662909</v>
      </c>
      <c r="Q34" s="42">
        <v>1479</v>
      </c>
      <c r="R34" s="42">
        <f t="shared" si="9"/>
        <v>39.0494993653927</v>
      </c>
      <c r="S34" s="42">
        <v>1466</v>
      </c>
      <c r="T34" s="42">
        <f t="shared" si="3"/>
        <v>92.1967591378677</v>
      </c>
      <c r="U34" s="42">
        <f t="shared" si="4"/>
        <v>4410.926</v>
      </c>
      <c r="V34" s="42">
        <f t="shared" si="5"/>
        <v>1128.956</v>
      </c>
      <c r="W34" s="42" t="s">
        <v>177</v>
      </c>
      <c r="X34" s="83">
        <f t="shared" si="6"/>
        <v>37.23912</v>
      </c>
      <c r="Y34" s="24">
        <v>1</v>
      </c>
      <c r="Z34" s="46">
        <f t="shared" si="7"/>
        <v>14.79</v>
      </c>
    </row>
    <row r="35" ht="21.35" customHeight="1" spans="1:26">
      <c r="A35" s="66">
        <v>28</v>
      </c>
      <c r="B35" s="67" t="s">
        <v>206</v>
      </c>
      <c r="C35" s="66" t="s">
        <v>29</v>
      </c>
      <c r="D35" s="66" t="s">
        <v>30</v>
      </c>
      <c r="E35" s="24">
        <v>26000</v>
      </c>
      <c r="F35" s="26">
        <v>1495.824</v>
      </c>
      <c r="G35" s="26">
        <v>0</v>
      </c>
      <c r="H35" s="26">
        <v>1495.824</v>
      </c>
      <c r="I35" s="26">
        <v>748.015</v>
      </c>
      <c r="J35" s="26">
        <v>0</v>
      </c>
      <c r="K35" s="42">
        <v>712.3</v>
      </c>
      <c r="L35" s="42">
        <v>783.728</v>
      </c>
      <c r="M35" s="26">
        <v>10436.624</v>
      </c>
      <c r="N35" s="43" t="s">
        <v>70</v>
      </c>
      <c r="O35" s="26">
        <v>1844.128</v>
      </c>
      <c r="P35" s="42" t="s">
        <v>70</v>
      </c>
      <c r="Q35" s="42">
        <v>1814</v>
      </c>
      <c r="R35" s="42">
        <f t="shared" si="9"/>
        <v>154.667976975993</v>
      </c>
      <c r="S35" s="42">
        <v>1960.464</v>
      </c>
      <c r="T35" s="42">
        <f t="shared" si="3"/>
        <v>150.145969009656</v>
      </c>
      <c r="U35" s="42">
        <f t="shared" si="4"/>
        <v>5618.592</v>
      </c>
      <c r="V35" s="42">
        <f t="shared" si="5"/>
        <v>4122.768</v>
      </c>
      <c r="W35" s="42" t="s">
        <v>177</v>
      </c>
      <c r="X35" s="83">
        <f t="shared" si="6"/>
        <v>102.06</v>
      </c>
      <c r="Y35" s="24">
        <v>1</v>
      </c>
      <c r="Z35" s="46">
        <f t="shared" si="7"/>
        <v>18.14</v>
      </c>
    </row>
    <row r="36" ht="21.35" customHeight="1" spans="1:26">
      <c r="A36" s="66">
        <v>29</v>
      </c>
      <c r="B36" s="67" t="s">
        <v>207</v>
      </c>
      <c r="C36" s="66" t="s">
        <v>66</v>
      </c>
      <c r="D36" s="66" t="s">
        <v>30</v>
      </c>
      <c r="E36" s="24">
        <v>19900</v>
      </c>
      <c r="F36" s="26">
        <v>14031.36</v>
      </c>
      <c r="G36" s="26">
        <v>9493.386</v>
      </c>
      <c r="H36" s="26">
        <f>F36-G36</f>
        <v>4537.974</v>
      </c>
      <c r="I36" s="26">
        <v>1512.658</v>
      </c>
      <c r="J36" s="26">
        <v>1579.368</v>
      </c>
      <c r="K36" s="42">
        <v>1439</v>
      </c>
      <c r="L36" s="42">
        <v>1519.434</v>
      </c>
      <c r="M36" s="26">
        <v>8282.946</v>
      </c>
      <c r="N36" s="43">
        <f t="shared" ref="N36:N58" si="10">(M36-G36)/G36*100</f>
        <v>-12.7503506125212</v>
      </c>
      <c r="O36" s="26">
        <v>1533.588</v>
      </c>
      <c r="P36" s="42">
        <f t="shared" ref="P36:P52" si="11">(O36-J36)/J36*100</f>
        <v>-2.8986278055526</v>
      </c>
      <c r="Q36" s="75">
        <v>1521.74</v>
      </c>
      <c r="R36" s="42">
        <f t="shared" si="9"/>
        <v>5.74982626824184</v>
      </c>
      <c r="S36" s="42">
        <v>1548.372</v>
      </c>
      <c r="T36" s="42">
        <f t="shared" si="3"/>
        <v>1.90452497443128</v>
      </c>
      <c r="U36" s="42">
        <f t="shared" si="4"/>
        <v>4603.7</v>
      </c>
      <c r="V36" s="42">
        <f t="shared" si="5"/>
        <v>65.7259999999997</v>
      </c>
      <c r="W36" s="42" t="s">
        <v>177</v>
      </c>
      <c r="X36" s="83">
        <f t="shared" si="6"/>
        <v>16.79824</v>
      </c>
      <c r="Y36" s="24">
        <v>1</v>
      </c>
      <c r="Z36" s="46">
        <f t="shared" si="7"/>
        <v>15.2174</v>
      </c>
    </row>
    <row r="37" ht="21.35" customHeight="1" spans="1:26">
      <c r="A37" s="66">
        <v>30</v>
      </c>
      <c r="B37" s="67" t="s">
        <v>208</v>
      </c>
      <c r="C37" s="66" t="s">
        <v>66</v>
      </c>
      <c r="D37" s="66" t="s">
        <v>30</v>
      </c>
      <c r="E37" s="24">
        <v>3600</v>
      </c>
      <c r="F37" s="26">
        <v>2371.208</v>
      </c>
      <c r="G37" s="26">
        <v>1766.744</v>
      </c>
      <c r="H37" s="26">
        <v>604.464</v>
      </c>
      <c r="I37" s="26">
        <v>201</v>
      </c>
      <c r="J37" s="26">
        <v>232.232</v>
      </c>
      <c r="K37" s="42">
        <v>85</v>
      </c>
      <c r="L37" s="42">
        <v>241</v>
      </c>
      <c r="M37" s="26">
        <v>1587.936</v>
      </c>
      <c r="N37" s="43">
        <f t="shared" si="10"/>
        <v>-10.1207645250246</v>
      </c>
      <c r="O37" s="26">
        <v>221.872</v>
      </c>
      <c r="P37" s="42">
        <f t="shared" si="11"/>
        <v>-4.46105618519411</v>
      </c>
      <c r="Q37" s="75">
        <v>237.38</v>
      </c>
      <c r="R37" s="42">
        <f t="shared" si="9"/>
        <v>179.270588235294</v>
      </c>
      <c r="S37" s="42">
        <v>215.48</v>
      </c>
      <c r="T37" s="42">
        <f t="shared" si="3"/>
        <v>-10.5892116182573</v>
      </c>
      <c r="U37" s="42">
        <f t="shared" si="4"/>
        <v>674.732</v>
      </c>
      <c r="V37" s="42">
        <f t="shared" si="5"/>
        <v>70.2679999999999</v>
      </c>
      <c r="W37" s="42" t="s">
        <v>177</v>
      </c>
      <c r="X37" s="83">
        <f t="shared" si="6"/>
        <v>3.56016</v>
      </c>
      <c r="Y37" s="24">
        <v>1</v>
      </c>
      <c r="Z37" s="46">
        <f t="shared" si="7"/>
        <v>2.3738</v>
      </c>
    </row>
    <row r="38" ht="21.35" customHeight="1" spans="1:26">
      <c r="A38" s="66">
        <v>31</v>
      </c>
      <c r="B38" s="67" t="s">
        <v>209</v>
      </c>
      <c r="C38" s="66" t="s">
        <v>66</v>
      </c>
      <c r="D38" s="66" t="s">
        <v>30</v>
      </c>
      <c r="E38" s="24">
        <v>15500</v>
      </c>
      <c r="F38" s="26">
        <v>7377.061</v>
      </c>
      <c r="G38" s="26">
        <v>4735.975</v>
      </c>
      <c r="H38" s="26">
        <v>2641.086</v>
      </c>
      <c r="I38" s="26">
        <v>880.362</v>
      </c>
      <c r="J38" s="26">
        <v>197.694</v>
      </c>
      <c r="K38" s="42">
        <v>1221</v>
      </c>
      <c r="L38" s="42">
        <v>1222</v>
      </c>
      <c r="M38" s="26">
        <v>5451.012</v>
      </c>
      <c r="N38" s="43">
        <f t="shared" si="10"/>
        <v>15.0979893263795</v>
      </c>
      <c r="O38" s="26">
        <v>1169.028</v>
      </c>
      <c r="P38" s="42">
        <f t="shared" si="11"/>
        <v>491.332058636074</v>
      </c>
      <c r="Q38" s="75">
        <v>1177.05</v>
      </c>
      <c r="R38" s="42">
        <f t="shared" si="9"/>
        <v>-3.5995085995086</v>
      </c>
      <c r="S38" s="42">
        <v>1267</v>
      </c>
      <c r="T38" s="42">
        <f t="shared" si="3"/>
        <v>3.68248772504092</v>
      </c>
      <c r="U38" s="42">
        <f t="shared" si="4"/>
        <v>3613.078</v>
      </c>
      <c r="V38" s="42">
        <f t="shared" si="5"/>
        <v>971.992</v>
      </c>
      <c r="W38" s="42" t="s">
        <v>177</v>
      </c>
      <c r="X38" s="83">
        <f t="shared" si="6"/>
        <v>32.10984</v>
      </c>
      <c r="Y38" s="24">
        <v>1</v>
      </c>
      <c r="Z38" s="46">
        <f t="shared" si="7"/>
        <v>11.7705</v>
      </c>
    </row>
    <row r="39" ht="21.35" customHeight="1" spans="1:26">
      <c r="A39" s="66">
        <v>32</v>
      </c>
      <c r="B39" s="67" t="s">
        <v>210</v>
      </c>
      <c r="C39" s="66" t="s">
        <v>66</v>
      </c>
      <c r="D39" s="66" t="s">
        <v>30</v>
      </c>
      <c r="E39" s="24">
        <v>30600</v>
      </c>
      <c r="F39" s="26">
        <v>6304.6595</v>
      </c>
      <c r="G39" s="26">
        <v>4503.5186</v>
      </c>
      <c r="H39" s="26">
        <v>1801.1409</v>
      </c>
      <c r="I39" s="26">
        <v>600.3803</v>
      </c>
      <c r="J39" s="26">
        <v>593.9907</v>
      </c>
      <c r="K39" s="42">
        <v>631.4686</v>
      </c>
      <c r="L39" s="42">
        <v>576</v>
      </c>
      <c r="M39" s="26">
        <v>2398.4773</v>
      </c>
      <c r="N39" s="43">
        <f t="shared" si="10"/>
        <v>-46.7421473511845</v>
      </c>
      <c r="O39" s="26">
        <v>649.1451</v>
      </c>
      <c r="P39" s="42">
        <f t="shared" si="11"/>
        <v>9.28539790269444</v>
      </c>
      <c r="Q39" s="42">
        <v>639.9037</v>
      </c>
      <c r="R39" s="42">
        <f t="shared" si="9"/>
        <v>1.33579088493077</v>
      </c>
      <c r="S39" s="42">
        <v>652</v>
      </c>
      <c r="T39" s="42">
        <f t="shared" si="3"/>
        <v>13.1944444444444</v>
      </c>
      <c r="U39" s="42">
        <f t="shared" si="4"/>
        <v>1941.0488</v>
      </c>
      <c r="V39" s="42">
        <f t="shared" si="5"/>
        <v>139.9079</v>
      </c>
      <c r="W39" s="42" t="s">
        <v>177</v>
      </c>
      <c r="X39" s="83">
        <f t="shared" si="6"/>
        <v>9.318158</v>
      </c>
      <c r="Y39" s="24">
        <v>1</v>
      </c>
      <c r="Z39" s="46">
        <f t="shared" si="7"/>
        <v>6.399037</v>
      </c>
    </row>
    <row r="40" ht="21.35" customHeight="1" spans="1:26">
      <c r="A40" s="66">
        <v>33</v>
      </c>
      <c r="B40" s="67" t="s">
        <v>211</v>
      </c>
      <c r="C40" s="66" t="s">
        <v>51</v>
      </c>
      <c r="D40" s="66" t="s">
        <v>109</v>
      </c>
      <c r="E40" s="24">
        <v>1468</v>
      </c>
      <c r="F40" s="26">
        <v>664468</v>
      </c>
      <c r="G40" s="26">
        <v>554433</v>
      </c>
      <c r="H40" s="26">
        <v>165844.8</v>
      </c>
      <c r="I40" s="26">
        <v>55281.6</v>
      </c>
      <c r="J40" s="26">
        <v>55981.2</v>
      </c>
      <c r="K40" s="42">
        <v>54054</v>
      </c>
      <c r="L40" s="42">
        <v>55810</v>
      </c>
      <c r="M40" s="26">
        <v>493759.2</v>
      </c>
      <c r="N40" s="43">
        <f t="shared" si="10"/>
        <v>-10.9433962264151</v>
      </c>
      <c r="O40" s="26">
        <v>55842.6</v>
      </c>
      <c r="P40" s="42">
        <f t="shared" si="11"/>
        <v>-0.24758311718934</v>
      </c>
      <c r="Q40" s="42">
        <v>54265</v>
      </c>
      <c r="R40" s="42">
        <f t="shared" si="9"/>
        <v>0.39035039035039</v>
      </c>
      <c r="S40" s="42">
        <v>56008</v>
      </c>
      <c r="T40" s="42">
        <f t="shared" si="3"/>
        <v>0.354775129905035</v>
      </c>
      <c r="U40" s="42">
        <f t="shared" si="4"/>
        <v>166115.6</v>
      </c>
      <c r="V40" s="42">
        <f t="shared" si="5"/>
        <v>270.800000000017</v>
      </c>
      <c r="W40" s="42" t="s">
        <v>177</v>
      </c>
      <c r="X40" s="83">
        <f t="shared" si="6"/>
        <v>565.496</v>
      </c>
      <c r="Y40" s="24">
        <v>1</v>
      </c>
      <c r="Z40" s="46">
        <f t="shared" si="7"/>
        <v>542.65</v>
      </c>
    </row>
    <row r="41" ht="21.35" customHeight="1" spans="1:26">
      <c r="A41" s="66">
        <v>34</v>
      </c>
      <c r="B41" s="67" t="s">
        <v>212</v>
      </c>
      <c r="C41" s="66" t="s">
        <v>66</v>
      </c>
      <c r="D41" s="66" t="s">
        <v>111</v>
      </c>
      <c r="E41" s="24">
        <v>14930</v>
      </c>
      <c r="F41" s="26">
        <v>2821.035</v>
      </c>
      <c r="G41" s="26">
        <v>1264.221</v>
      </c>
      <c r="H41" s="26">
        <v>1556.814</v>
      </c>
      <c r="I41" s="26">
        <v>518.938</v>
      </c>
      <c r="J41" s="26">
        <v>451.0178</v>
      </c>
      <c r="K41" s="42">
        <v>571</v>
      </c>
      <c r="L41" s="42">
        <v>535</v>
      </c>
      <c r="M41" s="26">
        <v>4621.869</v>
      </c>
      <c r="N41" s="43">
        <f t="shared" si="10"/>
        <v>265.590272586834</v>
      </c>
      <c r="O41" s="26">
        <v>673.218</v>
      </c>
      <c r="P41" s="42">
        <f t="shared" si="11"/>
        <v>49.2663925902703</v>
      </c>
      <c r="Q41" s="75">
        <v>763.413</v>
      </c>
      <c r="R41" s="42">
        <f t="shared" si="9"/>
        <v>33.6975481611208</v>
      </c>
      <c r="S41" s="42">
        <v>811</v>
      </c>
      <c r="T41" s="42">
        <f t="shared" si="3"/>
        <v>51.588785046729</v>
      </c>
      <c r="U41" s="42">
        <f t="shared" si="4"/>
        <v>2247.631</v>
      </c>
      <c r="V41" s="42">
        <f t="shared" si="5"/>
        <v>690.817</v>
      </c>
      <c r="W41" s="42" t="s">
        <v>177</v>
      </c>
      <c r="X41" s="83">
        <f t="shared" si="6"/>
        <v>21.92634</v>
      </c>
      <c r="Y41" s="24">
        <v>1</v>
      </c>
      <c r="Z41" s="46">
        <f t="shared" si="7"/>
        <v>7.63413</v>
      </c>
    </row>
    <row r="42" ht="21.35" customHeight="1" spans="1:26">
      <c r="A42" s="66">
        <v>35</v>
      </c>
      <c r="B42" s="67" t="s">
        <v>213</v>
      </c>
      <c r="C42" s="66" t="s">
        <v>66</v>
      </c>
      <c r="D42" s="66" t="s">
        <v>111</v>
      </c>
      <c r="E42" s="24">
        <v>26395</v>
      </c>
      <c r="F42" s="26">
        <v>15841.3862</v>
      </c>
      <c r="G42" s="26">
        <v>11275.844</v>
      </c>
      <c r="H42" s="26">
        <v>4565.5422</v>
      </c>
      <c r="I42" s="26">
        <v>1521.8474</v>
      </c>
      <c r="J42" s="26">
        <v>1375.6894</v>
      </c>
      <c r="K42" s="42">
        <v>0</v>
      </c>
      <c r="L42" s="42">
        <v>1651</v>
      </c>
      <c r="M42" s="26">
        <v>12818.538</v>
      </c>
      <c r="N42" s="43">
        <f t="shared" si="10"/>
        <v>13.6814060215803</v>
      </c>
      <c r="O42" s="26">
        <v>1673.1592</v>
      </c>
      <c r="P42" s="42">
        <f t="shared" si="11"/>
        <v>21.6233257303575</v>
      </c>
      <c r="Q42" s="42">
        <v>1627.09</v>
      </c>
      <c r="R42" s="42" t="s">
        <v>70</v>
      </c>
      <c r="S42" s="42">
        <v>1739</v>
      </c>
      <c r="T42" s="42">
        <f t="shared" si="3"/>
        <v>5.33010296789824</v>
      </c>
      <c r="U42" s="42">
        <f t="shared" si="4"/>
        <v>5039.2492</v>
      </c>
      <c r="V42" s="42">
        <f t="shared" si="5"/>
        <v>473.707</v>
      </c>
      <c r="W42" s="42" t="s">
        <v>177</v>
      </c>
      <c r="X42" s="83">
        <f t="shared" si="6"/>
        <v>26.86414</v>
      </c>
      <c r="Y42" s="24">
        <v>1</v>
      </c>
      <c r="Z42" s="46">
        <f t="shared" si="7"/>
        <v>16.2709</v>
      </c>
    </row>
    <row r="43" ht="21.35" customHeight="1" spans="1:26">
      <c r="A43" s="66">
        <v>36</v>
      </c>
      <c r="B43" s="67" t="s">
        <v>214</v>
      </c>
      <c r="C43" s="66" t="s">
        <v>66</v>
      </c>
      <c r="D43" s="66" t="s">
        <v>111</v>
      </c>
      <c r="E43" s="24">
        <v>13250</v>
      </c>
      <c r="F43" s="26">
        <v>6487.362</v>
      </c>
      <c r="G43" s="26">
        <v>4832.751</v>
      </c>
      <c r="H43" s="26">
        <v>1654.611</v>
      </c>
      <c r="I43" s="26">
        <v>551.537</v>
      </c>
      <c r="J43" s="26">
        <v>473.025</v>
      </c>
      <c r="K43" s="42">
        <v>578.97</v>
      </c>
      <c r="L43" s="42">
        <v>602.616</v>
      </c>
      <c r="M43" s="26"/>
      <c r="N43" s="43">
        <f t="shared" si="10"/>
        <v>-100</v>
      </c>
      <c r="O43" s="26">
        <v>771.225</v>
      </c>
      <c r="P43" s="42">
        <f t="shared" si="11"/>
        <v>63.0410654827969</v>
      </c>
      <c r="Q43" s="42">
        <v>705.642</v>
      </c>
      <c r="R43" s="42">
        <f t="shared" ref="R43:R52" si="12">(Q43-K43)/K43*100</f>
        <v>21.8788538266231</v>
      </c>
      <c r="S43" s="84">
        <v>747.558000000001</v>
      </c>
      <c r="T43" s="42">
        <f t="shared" si="3"/>
        <v>24.052132701422</v>
      </c>
      <c r="U43" s="42">
        <f t="shared" si="4"/>
        <v>2224.425</v>
      </c>
      <c r="V43" s="42">
        <f t="shared" si="5"/>
        <v>569.814000000001</v>
      </c>
      <c r="W43" s="42" t="s">
        <v>177</v>
      </c>
      <c r="X43" s="83">
        <f t="shared" si="6"/>
        <v>18.87186</v>
      </c>
      <c r="Y43" s="24">
        <v>1</v>
      </c>
      <c r="Z43" s="46">
        <f t="shared" si="7"/>
        <v>7.05642</v>
      </c>
    </row>
    <row r="44" ht="21.35" customHeight="1" spans="1:26">
      <c r="A44" s="66">
        <v>37</v>
      </c>
      <c r="B44" s="67" t="s">
        <v>215</v>
      </c>
      <c r="C44" s="66" t="s">
        <v>66</v>
      </c>
      <c r="D44" s="66" t="s">
        <v>111</v>
      </c>
      <c r="E44" s="24">
        <v>8250</v>
      </c>
      <c r="F44" s="26">
        <v>4346.3</v>
      </c>
      <c r="G44" s="26">
        <v>2915.612</v>
      </c>
      <c r="H44" s="26">
        <v>1430.688</v>
      </c>
      <c r="I44" s="26">
        <v>476.896</v>
      </c>
      <c r="J44" s="26">
        <v>297.136</v>
      </c>
      <c r="K44" s="42">
        <v>553.28</v>
      </c>
      <c r="L44" s="42">
        <v>580.272</v>
      </c>
      <c r="M44" s="26">
        <v>3642.856</v>
      </c>
      <c r="N44" s="43">
        <f t="shared" si="10"/>
        <v>24.943099424752</v>
      </c>
      <c r="O44" s="26">
        <v>539.112</v>
      </c>
      <c r="P44" s="42">
        <f t="shared" si="11"/>
        <v>81.4361100640784</v>
      </c>
      <c r="Q44" s="75">
        <v>558.04</v>
      </c>
      <c r="R44" s="42">
        <f t="shared" si="12"/>
        <v>0.860323886639675</v>
      </c>
      <c r="S44" s="42">
        <v>586.404</v>
      </c>
      <c r="T44" s="42">
        <f t="shared" si="3"/>
        <v>1.05674580196872</v>
      </c>
      <c r="U44" s="42">
        <f t="shared" si="4"/>
        <v>1683.556</v>
      </c>
      <c r="V44" s="42">
        <f t="shared" si="5"/>
        <v>252.868</v>
      </c>
      <c r="W44" s="42" t="s">
        <v>177</v>
      </c>
      <c r="X44" s="83">
        <f t="shared" si="6"/>
        <v>10.9214</v>
      </c>
      <c r="Y44" s="24">
        <v>1</v>
      </c>
      <c r="Z44" s="46">
        <f t="shared" si="7"/>
        <v>5.5804</v>
      </c>
    </row>
    <row r="45" s="8" customFormat="1" ht="21.35" customHeight="1" spans="1:27">
      <c r="A45" s="66">
        <v>38</v>
      </c>
      <c r="B45" s="67" t="s">
        <v>216</v>
      </c>
      <c r="C45" s="66" t="s">
        <v>44</v>
      </c>
      <c r="D45" s="66" t="s">
        <v>52</v>
      </c>
      <c r="E45" s="24">
        <v>11800</v>
      </c>
      <c r="F45" s="26">
        <v>3456</v>
      </c>
      <c r="G45" s="26">
        <v>2209</v>
      </c>
      <c r="H45" s="26">
        <v>1256</v>
      </c>
      <c r="I45" s="26">
        <v>419</v>
      </c>
      <c r="J45" s="26">
        <v>276</v>
      </c>
      <c r="K45" s="75">
        <v>620.193</v>
      </c>
      <c r="L45" s="75">
        <v>360</v>
      </c>
      <c r="M45" s="26">
        <v>2779.476</v>
      </c>
      <c r="N45" s="43">
        <f t="shared" si="10"/>
        <v>25.8250792213671</v>
      </c>
      <c r="O45" s="26">
        <v>362</v>
      </c>
      <c r="P45" s="42">
        <f t="shared" si="11"/>
        <v>31.1594202898551</v>
      </c>
      <c r="Q45" s="75">
        <v>546.231</v>
      </c>
      <c r="R45" s="42">
        <f t="shared" si="12"/>
        <v>-11.9256425016084</v>
      </c>
      <c r="S45" s="42">
        <v>427</v>
      </c>
      <c r="T45" s="42">
        <f t="shared" si="3"/>
        <v>18.6111111111111</v>
      </c>
      <c r="U45" s="42">
        <f t="shared" si="4"/>
        <v>1335.231</v>
      </c>
      <c r="V45" s="42">
        <f t="shared" si="5"/>
        <v>79.231</v>
      </c>
      <c r="W45" s="42" t="s">
        <v>177</v>
      </c>
      <c r="X45" s="83">
        <f t="shared" si="6"/>
        <v>5.85462</v>
      </c>
      <c r="Y45" s="24">
        <v>1</v>
      </c>
      <c r="Z45" s="46">
        <f t="shared" si="7"/>
        <v>5.46231</v>
      </c>
      <c r="AA45" s="5"/>
    </row>
    <row r="46" ht="21.35" customHeight="1" spans="1:26">
      <c r="A46" s="66">
        <v>39</v>
      </c>
      <c r="B46" s="67" t="s">
        <v>217</v>
      </c>
      <c r="C46" s="66" t="s">
        <v>51</v>
      </c>
      <c r="D46" s="66" t="s">
        <v>52</v>
      </c>
      <c r="E46" s="24">
        <v>10665</v>
      </c>
      <c r="F46" s="26">
        <v>2687</v>
      </c>
      <c r="G46" s="26">
        <v>1970</v>
      </c>
      <c r="H46" s="26">
        <f>F46-G46</f>
        <v>717</v>
      </c>
      <c r="I46" s="26">
        <v>232.58</v>
      </c>
      <c r="J46" s="26">
        <v>237.66</v>
      </c>
      <c r="K46" s="42">
        <v>235.68</v>
      </c>
      <c r="L46" s="42">
        <v>244.27</v>
      </c>
      <c r="M46" s="26">
        <v>2070.488</v>
      </c>
      <c r="N46" s="43">
        <f t="shared" si="10"/>
        <v>5.10091370558375</v>
      </c>
      <c r="O46" s="26">
        <v>314.89</v>
      </c>
      <c r="P46" s="42">
        <f t="shared" si="11"/>
        <v>32.4960026929227</v>
      </c>
      <c r="Q46" s="42">
        <v>295.26</v>
      </c>
      <c r="R46" s="42">
        <f t="shared" si="12"/>
        <v>25.2800407331976</v>
      </c>
      <c r="S46" s="42">
        <v>314.33</v>
      </c>
      <c r="T46" s="42">
        <f t="shared" si="3"/>
        <v>28.6813771646129</v>
      </c>
      <c r="U46" s="42">
        <f t="shared" si="4"/>
        <v>924.48</v>
      </c>
      <c r="V46" s="42">
        <f t="shared" si="5"/>
        <v>207.48</v>
      </c>
      <c r="W46" s="42" t="s">
        <v>177</v>
      </c>
      <c r="X46" s="83">
        <f t="shared" si="6"/>
        <v>7.2929</v>
      </c>
      <c r="Y46" s="24">
        <v>1</v>
      </c>
      <c r="Z46" s="46">
        <f t="shared" si="7"/>
        <v>2.9526</v>
      </c>
    </row>
    <row r="47" ht="21.35" customHeight="1" spans="1:26">
      <c r="A47" s="66">
        <v>40</v>
      </c>
      <c r="B47" s="67" t="s">
        <v>218</v>
      </c>
      <c r="C47" s="66" t="s">
        <v>33</v>
      </c>
      <c r="D47" s="66" t="s">
        <v>52</v>
      </c>
      <c r="E47" s="24">
        <v>22000</v>
      </c>
      <c r="F47" s="26">
        <v>6464</v>
      </c>
      <c r="G47" s="26">
        <v>4305</v>
      </c>
      <c r="H47" s="26">
        <f>F47-G47</f>
        <v>2159</v>
      </c>
      <c r="I47" s="26">
        <v>719.65</v>
      </c>
      <c r="J47" s="26">
        <v>456</v>
      </c>
      <c r="K47" s="42">
        <v>569.7523</v>
      </c>
      <c r="L47" s="42">
        <v>1042.2393</v>
      </c>
      <c r="M47" s="26">
        <v>6781</v>
      </c>
      <c r="N47" s="43">
        <f t="shared" si="10"/>
        <v>57.5145180023229</v>
      </c>
      <c r="O47" s="26">
        <v>893</v>
      </c>
      <c r="P47" s="42">
        <f t="shared" si="11"/>
        <v>95.8333333333333</v>
      </c>
      <c r="Q47" s="42">
        <v>834.3513</v>
      </c>
      <c r="R47" s="42">
        <f t="shared" si="12"/>
        <v>46.4410586846249</v>
      </c>
      <c r="S47" s="42">
        <v>792.3183</v>
      </c>
      <c r="T47" s="42">
        <f t="shared" si="3"/>
        <v>-23.9792339436826</v>
      </c>
      <c r="U47" s="42">
        <f t="shared" si="4"/>
        <v>2519.6696</v>
      </c>
      <c r="V47" s="42">
        <f t="shared" si="5"/>
        <v>360.6696</v>
      </c>
      <c r="W47" s="42" t="s">
        <v>177</v>
      </c>
      <c r="X47" s="83">
        <f t="shared" si="6"/>
        <v>15.136575</v>
      </c>
      <c r="Y47" s="24">
        <v>1</v>
      </c>
      <c r="Z47" s="46">
        <f t="shared" si="7"/>
        <v>8.343513</v>
      </c>
    </row>
    <row r="48" s="52" customFormat="1" ht="21.35" customHeight="1" spans="1:27">
      <c r="A48" s="66">
        <v>41</v>
      </c>
      <c r="B48" s="67" t="s">
        <v>219</v>
      </c>
      <c r="C48" s="66" t="s">
        <v>33</v>
      </c>
      <c r="D48" s="66" t="s">
        <v>27</v>
      </c>
      <c r="E48" s="24">
        <v>3500</v>
      </c>
      <c r="F48" s="26">
        <v>1509.129</v>
      </c>
      <c r="G48" s="26">
        <v>1085.511</v>
      </c>
      <c r="H48" s="26">
        <v>423.618</v>
      </c>
      <c r="I48" s="25">
        <v>141.206</v>
      </c>
      <c r="J48" s="73">
        <v>135.018</v>
      </c>
      <c r="K48" s="42">
        <v>145</v>
      </c>
      <c r="L48" s="42">
        <v>144.042</v>
      </c>
      <c r="M48" s="24">
        <v>1065.726</v>
      </c>
      <c r="N48" s="43">
        <f t="shared" si="10"/>
        <v>-1.82264389766662</v>
      </c>
      <c r="O48" s="26">
        <v>141.342</v>
      </c>
      <c r="P48" s="42">
        <f t="shared" si="11"/>
        <v>4.68381993511977</v>
      </c>
      <c r="Q48" s="42">
        <v>141</v>
      </c>
      <c r="R48" s="42">
        <f t="shared" si="12"/>
        <v>-2.75862068965517</v>
      </c>
      <c r="S48" s="42">
        <v>151.182</v>
      </c>
      <c r="T48" s="42">
        <f t="shared" si="3"/>
        <v>4.95688757445744</v>
      </c>
      <c r="U48" s="42">
        <f t="shared" si="4"/>
        <v>433.524</v>
      </c>
      <c r="V48" s="42">
        <f t="shared" si="5"/>
        <v>9.90600000000001</v>
      </c>
      <c r="W48" s="42" t="s">
        <v>177</v>
      </c>
      <c r="X48" s="83">
        <f t="shared" si="6"/>
        <v>1.70994</v>
      </c>
      <c r="Y48" s="24">
        <v>1</v>
      </c>
      <c r="Z48" s="46">
        <f t="shared" si="7"/>
        <v>1.41</v>
      </c>
      <c r="AA48" s="86"/>
    </row>
    <row r="49" s="52" customFormat="1" ht="21.35" customHeight="1" spans="1:27">
      <c r="A49" s="66">
        <v>42</v>
      </c>
      <c r="B49" s="67" t="s">
        <v>220</v>
      </c>
      <c r="C49" s="66" t="s">
        <v>51</v>
      </c>
      <c r="D49" s="66" t="s">
        <v>48</v>
      </c>
      <c r="E49" s="24">
        <v>72000</v>
      </c>
      <c r="F49" s="26">
        <v>4903.54</v>
      </c>
      <c r="G49" s="26">
        <v>3501.98</v>
      </c>
      <c r="H49" s="26">
        <v>1401.56</v>
      </c>
      <c r="I49" s="25">
        <v>467.186666666667</v>
      </c>
      <c r="J49" s="73">
        <v>986.34</v>
      </c>
      <c r="K49" s="42">
        <v>314</v>
      </c>
      <c r="L49" s="42">
        <v>101</v>
      </c>
      <c r="M49" s="24">
        <v>4607.47</v>
      </c>
      <c r="N49" s="43">
        <f t="shared" si="10"/>
        <v>31.5675703459186</v>
      </c>
      <c r="O49" s="26">
        <v>648.73</v>
      </c>
      <c r="P49" s="42">
        <f t="shared" si="11"/>
        <v>-34.2285621590932</v>
      </c>
      <c r="Q49" s="42">
        <v>581</v>
      </c>
      <c r="R49" s="42">
        <f t="shared" si="12"/>
        <v>85.031847133758</v>
      </c>
      <c r="S49" s="42">
        <v>721</v>
      </c>
      <c r="T49" s="42">
        <f t="shared" si="3"/>
        <v>613.861386138614</v>
      </c>
      <c r="U49" s="42">
        <f t="shared" si="4"/>
        <v>1950.73</v>
      </c>
      <c r="V49" s="42">
        <f t="shared" si="5"/>
        <v>549.17</v>
      </c>
      <c r="W49" s="42" t="s">
        <v>177</v>
      </c>
      <c r="X49" s="83">
        <f t="shared" si="6"/>
        <v>18.1934</v>
      </c>
      <c r="Y49" s="24">
        <v>1</v>
      </c>
      <c r="Z49" s="46">
        <f t="shared" si="7"/>
        <v>5.81</v>
      </c>
      <c r="AA49" s="86"/>
    </row>
    <row r="50" s="52" customFormat="1" ht="21.35" customHeight="1" spans="1:27">
      <c r="A50" s="66">
        <v>43</v>
      </c>
      <c r="B50" s="67" t="s">
        <v>221</v>
      </c>
      <c r="C50" s="66" t="s">
        <v>51</v>
      </c>
      <c r="D50" s="66" t="s">
        <v>48</v>
      </c>
      <c r="E50" s="24">
        <v>25000</v>
      </c>
      <c r="F50" s="26">
        <v>7844.9616</v>
      </c>
      <c r="G50" s="26">
        <v>6048.8624</v>
      </c>
      <c r="H50" s="26">
        <v>1796.0992</v>
      </c>
      <c r="I50" s="25">
        <v>598.699733333333</v>
      </c>
      <c r="J50" s="73">
        <v>636.2608</v>
      </c>
      <c r="K50" s="42">
        <v>577</v>
      </c>
      <c r="L50" s="42">
        <v>582.4448</v>
      </c>
      <c r="M50" s="24">
        <v>5741.848</v>
      </c>
      <c r="N50" s="43">
        <f t="shared" si="10"/>
        <v>-5.07557255724647</v>
      </c>
      <c r="O50" s="26">
        <v>734.804</v>
      </c>
      <c r="P50" s="42">
        <f t="shared" si="11"/>
        <v>15.4878628386347</v>
      </c>
      <c r="Q50" s="42">
        <v>715</v>
      </c>
      <c r="R50" s="42">
        <f t="shared" si="12"/>
        <v>23.9168110918544</v>
      </c>
      <c r="S50" s="42">
        <v>694.9908</v>
      </c>
      <c r="T50" s="42">
        <f t="shared" si="3"/>
        <v>19.3230328436274</v>
      </c>
      <c r="U50" s="42">
        <f t="shared" si="4"/>
        <v>2144.7948</v>
      </c>
      <c r="V50" s="42">
        <f t="shared" si="5"/>
        <v>348.6956</v>
      </c>
      <c r="W50" s="42" t="s">
        <v>177</v>
      </c>
      <c r="X50" s="83">
        <f t="shared" si="6"/>
        <v>13.92382</v>
      </c>
      <c r="Y50" s="24">
        <v>1</v>
      </c>
      <c r="Z50" s="46">
        <f t="shared" si="7"/>
        <v>7.15</v>
      </c>
      <c r="AA50" s="86"/>
    </row>
    <row r="51" s="52" customFormat="1" ht="21.35" customHeight="1" spans="1:27">
      <c r="A51" s="66">
        <v>44</v>
      </c>
      <c r="B51" s="67" t="s">
        <v>222</v>
      </c>
      <c r="C51" s="66" t="s">
        <v>29</v>
      </c>
      <c r="D51" s="66" t="s">
        <v>27</v>
      </c>
      <c r="E51" s="24">
        <v>8600</v>
      </c>
      <c r="F51" s="26">
        <v>5082.736</v>
      </c>
      <c r="G51" s="26">
        <v>3706.656</v>
      </c>
      <c r="H51" s="26">
        <v>1376.08</v>
      </c>
      <c r="I51" s="25">
        <v>458.693333333333</v>
      </c>
      <c r="J51" s="73">
        <v>473.28</v>
      </c>
      <c r="K51" s="42">
        <v>410</v>
      </c>
      <c r="L51" s="42">
        <v>493</v>
      </c>
      <c r="M51" s="24">
        <v>3203.072</v>
      </c>
      <c r="N51" s="43">
        <f t="shared" si="10"/>
        <v>-13.5859383768011</v>
      </c>
      <c r="O51" s="26">
        <v>519.168</v>
      </c>
      <c r="P51" s="42">
        <f t="shared" si="11"/>
        <v>9.69574036511157</v>
      </c>
      <c r="Q51" s="42">
        <v>516.912</v>
      </c>
      <c r="R51" s="42">
        <f t="shared" si="12"/>
        <v>26.0760975609756</v>
      </c>
      <c r="S51" s="42">
        <v>402</v>
      </c>
      <c r="T51" s="42">
        <f t="shared" si="3"/>
        <v>-18.4584178498986</v>
      </c>
      <c r="U51" s="42">
        <f t="shared" si="4"/>
        <v>1438.08</v>
      </c>
      <c r="V51" s="42">
        <f t="shared" si="5"/>
        <v>62</v>
      </c>
      <c r="W51" s="42" t="s">
        <v>177</v>
      </c>
      <c r="X51" s="83">
        <f t="shared" si="6"/>
        <v>5.26</v>
      </c>
      <c r="Y51" s="24">
        <v>1</v>
      </c>
      <c r="Z51" s="46">
        <f t="shared" si="7"/>
        <v>5.16912</v>
      </c>
      <c r="AA51" s="86"/>
    </row>
    <row r="52" s="52" customFormat="1" ht="21.35" customHeight="1" spans="1:27">
      <c r="A52" s="66">
        <v>45</v>
      </c>
      <c r="B52" s="67" t="s">
        <v>223</v>
      </c>
      <c r="C52" s="66" t="s">
        <v>51</v>
      </c>
      <c r="D52" s="66" t="s">
        <v>48</v>
      </c>
      <c r="E52" s="24">
        <v>106550</v>
      </c>
      <c r="F52" s="26">
        <v>28242.850578</v>
      </c>
      <c r="G52" s="26">
        <v>21088.107778</v>
      </c>
      <c r="H52" s="26">
        <v>7154.7428</v>
      </c>
      <c r="I52" s="25">
        <v>2384.91426666667</v>
      </c>
      <c r="J52" s="73">
        <v>2183.1275</v>
      </c>
      <c r="K52" s="42">
        <v>2456.8166</v>
      </c>
      <c r="L52" s="42">
        <v>2097</v>
      </c>
      <c r="M52" s="24">
        <v>21763.9293</v>
      </c>
      <c r="N52" s="43">
        <f t="shared" si="10"/>
        <v>3.20475183982625</v>
      </c>
      <c r="O52" s="26">
        <v>2664.9987</v>
      </c>
      <c r="P52" s="42">
        <f t="shared" si="11"/>
        <v>22.0725175235986</v>
      </c>
      <c r="Q52" s="42">
        <v>2690.8562</v>
      </c>
      <c r="R52" s="42">
        <f t="shared" si="12"/>
        <v>9.52613231284745</v>
      </c>
      <c r="S52" s="42">
        <v>2496</v>
      </c>
      <c r="T52" s="42">
        <f t="shared" si="3"/>
        <v>19.0271816881259</v>
      </c>
      <c r="U52" s="42">
        <f t="shared" si="4"/>
        <v>7851.8549</v>
      </c>
      <c r="V52" s="42">
        <f t="shared" si="5"/>
        <v>697.1121</v>
      </c>
      <c r="W52" s="42" t="s">
        <v>177</v>
      </c>
      <c r="X52" s="83">
        <f t="shared" si="6"/>
        <v>38.902242</v>
      </c>
      <c r="Y52" s="24">
        <v>1</v>
      </c>
      <c r="Z52" s="46">
        <f t="shared" si="7"/>
        <v>26.908562</v>
      </c>
      <c r="AA52" s="86"/>
    </row>
    <row r="53" ht="21.35" customHeight="1" spans="1:26">
      <c r="A53" s="66">
        <v>46</v>
      </c>
      <c r="B53" s="67" t="s">
        <v>224</v>
      </c>
      <c r="C53" s="66" t="s">
        <v>33</v>
      </c>
      <c r="D53" s="66" t="s">
        <v>48</v>
      </c>
      <c r="E53" s="68">
        <v>50000</v>
      </c>
      <c r="F53" s="26">
        <v>288.8038</v>
      </c>
      <c r="G53" s="26">
        <v>74.9818</v>
      </c>
      <c r="H53" s="26">
        <v>213.822</v>
      </c>
      <c r="I53" s="26">
        <v>213.822</v>
      </c>
      <c r="J53" s="26">
        <v>0</v>
      </c>
      <c r="K53" s="42">
        <v>0</v>
      </c>
      <c r="L53" s="42">
        <v>213.822</v>
      </c>
      <c r="M53" s="42">
        <v>2106.138</v>
      </c>
      <c r="N53" s="42">
        <f t="shared" si="10"/>
        <v>2708.86561805665</v>
      </c>
      <c r="O53" s="42">
        <v>298</v>
      </c>
      <c r="P53" s="42" t="s">
        <v>70</v>
      </c>
      <c r="Q53" s="42">
        <v>281</v>
      </c>
      <c r="R53" s="42" t="s">
        <v>70</v>
      </c>
      <c r="S53" s="42">
        <v>262.626</v>
      </c>
      <c r="T53" s="42">
        <f t="shared" si="3"/>
        <v>22.8245924179925</v>
      </c>
      <c r="U53" s="42">
        <f t="shared" si="4"/>
        <v>841.626</v>
      </c>
      <c r="V53" s="42">
        <f t="shared" si="5"/>
        <v>627.804</v>
      </c>
      <c r="W53" s="42" t="s">
        <v>177</v>
      </c>
      <c r="X53" s="83">
        <f t="shared" si="6"/>
        <v>15.18234</v>
      </c>
      <c r="Y53" s="72">
        <v>1</v>
      </c>
      <c r="Z53" s="46">
        <f t="shared" si="7"/>
        <v>2.81</v>
      </c>
    </row>
    <row r="54" ht="21.35" customHeight="1" spans="1:27">
      <c r="A54" s="66">
        <v>47</v>
      </c>
      <c r="B54" s="69" t="s">
        <v>225</v>
      </c>
      <c r="C54" s="66" t="s">
        <v>29</v>
      </c>
      <c r="D54" s="70" t="s">
        <v>121</v>
      </c>
      <c r="E54" s="71">
        <v>31500</v>
      </c>
      <c r="F54" s="72">
        <v>19641.39</v>
      </c>
      <c r="G54" s="72">
        <v>14152.28</v>
      </c>
      <c r="H54" s="72">
        <v>5489</v>
      </c>
      <c r="I54" s="72">
        <v>1829.66666666667</v>
      </c>
      <c r="J54" s="72">
        <v>1872.53</v>
      </c>
      <c r="K54" s="78">
        <v>1927</v>
      </c>
      <c r="L54" s="78">
        <v>1689</v>
      </c>
      <c r="M54" s="72">
        <v>13729.13</v>
      </c>
      <c r="N54" s="43">
        <f t="shared" si="10"/>
        <v>-2.98997758665036</v>
      </c>
      <c r="O54" s="26">
        <v>1622.48</v>
      </c>
      <c r="P54" s="42">
        <f>(O54-J54)/J54*100</f>
        <v>-13.3535911307162</v>
      </c>
      <c r="Q54" s="85">
        <v>1924</v>
      </c>
      <c r="R54" s="42">
        <f>(Q54-K54)/K54*100</f>
        <v>-0.155682407887909</v>
      </c>
      <c r="S54" s="85">
        <v>2597</v>
      </c>
      <c r="T54" s="42">
        <f t="shared" si="3"/>
        <v>53.7596210775607</v>
      </c>
      <c r="U54" s="42">
        <f t="shared" si="4"/>
        <v>6143.48</v>
      </c>
      <c r="V54" s="42">
        <f t="shared" si="5"/>
        <v>654.48</v>
      </c>
      <c r="W54" s="42" t="s">
        <v>177</v>
      </c>
      <c r="X54" s="83">
        <f t="shared" si="6"/>
        <v>39.0596</v>
      </c>
      <c r="Y54" s="72">
        <v>1</v>
      </c>
      <c r="Z54" s="46">
        <f t="shared" si="7"/>
        <v>19.24</v>
      </c>
      <c r="AA54" s="87"/>
    </row>
    <row r="55" ht="21.35" customHeight="1" spans="1:26">
      <c r="A55" s="66">
        <v>48</v>
      </c>
      <c r="B55" s="67" t="s">
        <v>226</v>
      </c>
      <c r="C55" s="66" t="s">
        <v>66</v>
      </c>
      <c r="D55" s="66" t="s">
        <v>48</v>
      </c>
      <c r="E55" s="24">
        <v>12110</v>
      </c>
      <c r="F55" s="25">
        <v>1770.6631</v>
      </c>
      <c r="G55" s="26">
        <v>1309.8036</v>
      </c>
      <c r="H55" s="26">
        <v>460.8595</v>
      </c>
      <c r="I55" s="25">
        <v>153.619833333333</v>
      </c>
      <c r="J55" s="73">
        <v>119.385</v>
      </c>
      <c r="K55" s="42">
        <v>152.2059</v>
      </c>
      <c r="L55" s="42">
        <v>189</v>
      </c>
      <c r="M55" s="24">
        <v>1184.2143</v>
      </c>
      <c r="N55" s="43">
        <f t="shared" si="10"/>
        <v>-9.58840699475859</v>
      </c>
      <c r="O55" s="26">
        <v>167.4968</v>
      </c>
      <c r="P55" s="42">
        <f>(O55-J55)/J55*100</f>
        <v>40.2997026427106</v>
      </c>
      <c r="Q55" s="42">
        <v>180.1375</v>
      </c>
      <c r="R55" s="42">
        <f>(Q55-K55)/K55*100</f>
        <v>18.351194007591</v>
      </c>
      <c r="S55" s="42">
        <v>181</v>
      </c>
      <c r="T55" s="42">
        <f t="shared" si="3"/>
        <v>-4.23280423280423</v>
      </c>
      <c r="U55" s="42">
        <f t="shared" si="4"/>
        <v>528.6343</v>
      </c>
      <c r="V55" s="42">
        <f t="shared" si="5"/>
        <v>67.7747999999999</v>
      </c>
      <c r="W55" s="42" t="s">
        <v>177</v>
      </c>
      <c r="X55" s="83">
        <f t="shared" si="6"/>
        <v>3.165496</v>
      </c>
      <c r="Y55" s="24">
        <v>1</v>
      </c>
      <c r="Z55" s="46">
        <f t="shared" si="7"/>
        <v>1.801375</v>
      </c>
    </row>
    <row r="56" ht="21.35" customHeight="1" spans="1:26">
      <c r="A56" s="66">
        <v>49</v>
      </c>
      <c r="B56" s="67" t="s">
        <v>227</v>
      </c>
      <c r="C56" s="66" t="s">
        <v>66</v>
      </c>
      <c r="D56" s="66" t="s">
        <v>48</v>
      </c>
      <c r="E56" s="24">
        <v>20000</v>
      </c>
      <c r="F56" s="25">
        <v>9683.73</v>
      </c>
      <c r="G56" s="26">
        <v>7262.64</v>
      </c>
      <c r="H56" s="26">
        <v>2421.09</v>
      </c>
      <c r="I56" s="25">
        <v>807.03</v>
      </c>
      <c r="J56" s="73">
        <v>920.85</v>
      </c>
      <c r="K56" s="42">
        <v>753</v>
      </c>
      <c r="L56" s="42">
        <v>746.97</v>
      </c>
      <c r="M56" s="24">
        <v>8389.29</v>
      </c>
      <c r="N56" s="43">
        <f t="shared" si="10"/>
        <v>15.5129539671524</v>
      </c>
      <c r="O56" s="26">
        <v>1341.27</v>
      </c>
      <c r="P56" s="42">
        <f>(O56-J56)/J56*100</f>
        <v>45.6556442417332</v>
      </c>
      <c r="Q56" s="75">
        <v>1328.67</v>
      </c>
      <c r="R56" s="42">
        <f>(Q56-K56)/K56*100</f>
        <v>76.4501992031873</v>
      </c>
      <c r="S56" s="42">
        <v>1396.29</v>
      </c>
      <c r="T56" s="42">
        <f t="shared" si="3"/>
        <v>86.9271858307562</v>
      </c>
      <c r="U56" s="42">
        <f t="shared" si="4"/>
        <v>4066.23</v>
      </c>
      <c r="V56" s="42">
        <f t="shared" si="5"/>
        <v>1645.14</v>
      </c>
      <c r="W56" s="42" t="s">
        <v>177</v>
      </c>
      <c r="X56" s="83">
        <f t="shared" si="6"/>
        <v>46.8657</v>
      </c>
      <c r="Y56" s="24">
        <v>1</v>
      </c>
      <c r="Z56" s="46">
        <f t="shared" si="7"/>
        <v>13.2867</v>
      </c>
    </row>
    <row r="57" s="53" customFormat="1" ht="21.35" customHeight="1" spans="1:27">
      <c r="A57" s="66">
        <v>50</v>
      </c>
      <c r="B57" s="67" t="s">
        <v>228</v>
      </c>
      <c r="C57" s="66" t="s">
        <v>66</v>
      </c>
      <c r="D57" s="66" t="s">
        <v>111</v>
      </c>
      <c r="E57" s="24">
        <v>73500</v>
      </c>
      <c r="F57" s="26">
        <v>43005.49</v>
      </c>
      <c r="G57" s="26">
        <v>30012.73</v>
      </c>
      <c r="H57" s="26">
        <f>F57-G57</f>
        <v>12992.76</v>
      </c>
      <c r="I57" s="26">
        <v>4330.92</v>
      </c>
      <c r="J57" s="26">
        <v>4385.04</v>
      </c>
      <c r="K57" s="42">
        <v>4283.4</v>
      </c>
      <c r="L57" s="42">
        <v>4324.32</v>
      </c>
      <c r="M57" s="26">
        <v>27851.12</v>
      </c>
      <c r="N57" s="43">
        <f t="shared" si="10"/>
        <v>-7.20231048625034</v>
      </c>
      <c r="O57" s="26">
        <v>4474.14</v>
      </c>
      <c r="P57" s="42">
        <f>(O57-J57)/J57*100</f>
        <v>2.03190848886214</v>
      </c>
      <c r="Q57" s="75">
        <v>4235.22</v>
      </c>
      <c r="R57" s="42">
        <f>(Q57-K57)/K57*100</f>
        <v>-1.12480739599382</v>
      </c>
      <c r="S57" s="42">
        <v>4403.52</v>
      </c>
      <c r="T57" s="42">
        <f t="shared" si="3"/>
        <v>1.83150183150185</v>
      </c>
      <c r="U57" s="42">
        <f t="shared" si="4"/>
        <v>13112.88</v>
      </c>
      <c r="V57" s="42">
        <f t="shared" si="5"/>
        <v>120.120000000003</v>
      </c>
      <c r="W57" s="42" t="s">
        <v>177</v>
      </c>
      <c r="X57" s="83">
        <f t="shared" si="6"/>
        <v>46.4376000000001</v>
      </c>
      <c r="Y57" s="24">
        <v>1</v>
      </c>
      <c r="Z57" s="46">
        <f t="shared" si="7"/>
        <v>42.3522</v>
      </c>
      <c r="AA57" s="5"/>
    </row>
    <row r="58" s="52" customFormat="1" ht="21.35" customHeight="1" spans="1:27">
      <c r="A58" s="66">
        <v>51</v>
      </c>
      <c r="B58" s="67" t="s">
        <v>229</v>
      </c>
      <c r="C58" s="66" t="s">
        <v>29</v>
      </c>
      <c r="D58" s="66" t="s">
        <v>27</v>
      </c>
      <c r="E58" s="24">
        <v>7200</v>
      </c>
      <c r="F58" s="73">
        <v>1309.788</v>
      </c>
      <c r="G58" s="26">
        <v>941.904</v>
      </c>
      <c r="H58" s="26">
        <v>321.55</v>
      </c>
      <c r="I58" s="25">
        <v>107.183333333333</v>
      </c>
      <c r="J58" s="73">
        <v>129.352</v>
      </c>
      <c r="K58" s="42">
        <v>125</v>
      </c>
      <c r="L58" s="42">
        <v>113.672</v>
      </c>
      <c r="M58" s="24">
        <v>1047.684</v>
      </c>
      <c r="N58" s="43">
        <f t="shared" si="10"/>
        <v>11.2304438668909</v>
      </c>
      <c r="O58" s="26">
        <v>128.232</v>
      </c>
      <c r="P58" s="42">
        <f>(O58-J58)/J58*100</f>
        <v>-0.865854412765171</v>
      </c>
      <c r="Q58" s="75">
        <v>136</v>
      </c>
      <c r="R58" s="42">
        <f>(Q58-K58)/K58*100</f>
        <v>8.8</v>
      </c>
      <c r="S58" s="42">
        <v>126.31</v>
      </c>
      <c r="T58" s="42">
        <f t="shared" si="3"/>
        <v>11.1179534098107</v>
      </c>
      <c r="U58" s="42">
        <f t="shared" si="4"/>
        <v>390.542</v>
      </c>
      <c r="V58" s="42">
        <f t="shared" si="5"/>
        <v>68.992</v>
      </c>
      <c r="W58" s="42" t="s">
        <v>177</v>
      </c>
      <c r="X58" s="83">
        <f t="shared" si="6"/>
        <v>2.64294</v>
      </c>
      <c r="Y58" s="24">
        <v>1</v>
      </c>
      <c r="Z58" s="46">
        <f t="shared" si="7"/>
        <v>1.36</v>
      </c>
      <c r="AA58" s="86"/>
    </row>
    <row r="59" s="53" customFormat="1" ht="21.35" customHeight="1" spans="1:27">
      <c r="A59" s="66">
        <v>52</v>
      </c>
      <c r="B59" s="23" t="s">
        <v>230</v>
      </c>
      <c r="C59" s="22" t="s">
        <v>54</v>
      </c>
      <c r="D59" s="22" t="s">
        <v>27</v>
      </c>
      <c r="E59" s="24">
        <v>12500</v>
      </c>
      <c r="F59" s="26">
        <v>4704</v>
      </c>
      <c r="G59" s="26">
        <v>3483</v>
      </c>
      <c r="H59" s="26">
        <v>1220.68</v>
      </c>
      <c r="I59" s="26">
        <v>406.89</v>
      </c>
      <c r="J59" s="27">
        <v>308</v>
      </c>
      <c r="K59" s="79">
        <v>430.05</v>
      </c>
      <c r="L59" s="42">
        <v>482.69</v>
      </c>
      <c r="M59" s="26">
        <v>3095.37</v>
      </c>
      <c r="N59" s="43">
        <f t="shared" ref="N59:N67" si="13">(M59-H59)/H59*100</f>
        <v>153.577514172428</v>
      </c>
      <c r="O59" s="26">
        <v>275.7</v>
      </c>
      <c r="P59" s="42">
        <f t="shared" ref="P59:P65" si="14">(O59-K59)/K59*100</f>
        <v>-35.8911754447157</v>
      </c>
      <c r="Q59" s="79">
        <v>430.05</v>
      </c>
      <c r="R59" s="79">
        <v>541.52</v>
      </c>
      <c r="S59" s="42">
        <v>444.34</v>
      </c>
      <c r="T59" s="42">
        <f t="shared" si="3"/>
        <v>-7.94505790465931</v>
      </c>
      <c r="U59" s="42">
        <f t="shared" si="4"/>
        <v>1150.09</v>
      </c>
      <c r="V59" s="42">
        <f t="shared" si="5"/>
        <v>-70.5900000000001</v>
      </c>
      <c r="W59" s="42" t="s">
        <v>177</v>
      </c>
      <c r="X59" s="83">
        <f t="shared" si="6"/>
        <v>3.0316</v>
      </c>
      <c r="Y59" s="24"/>
      <c r="Z59" s="46"/>
      <c r="AA59" s="5"/>
    </row>
    <row r="60" s="53" customFormat="1" ht="21.35" customHeight="1" spans="1:27">
      <c r="A60" s="66">
        <v>53</v>
      </c>
      <c r="B60" s="23" t="s">
        <v>231</v>
      </c>
      <c r="C60" s="22" t="s">
        <v>29</v>
      </c>
      <c r="D60" s="22" t="s">
        <v>48</v>
      </c>
      <c r="E60" s="24">
        <v>1600</v>
      </c>
      <c r="F60" s="26">
        <v>1160.233</v>
      </c>
      <c r="G60" s="26">
        <v>780.076</v>
      </c>
      <c r="H60" s="26">
        <v>380.157</v>
      </c>
      <c r="I60" s="26">
        <v>126.719</v>
      </c>
      <c r="J60" s="26">
        <v>122.418</v>
      </c>
      <c r="K60" s="79">
        <v>125.842</v>
      </c>
      <c r="L60" s="42">
        <v>132</v>
      </c>
      <c r="M60" s="26">
        <v>1104.625</v>
      </c>
      <c r="N60" s="43">
        <f t="shared" si="13"/>
        <v>190.57073787935</v>
      </c>
      <c r="O60" s="26">
        <v>158.34</v>
      </c>
      <c r="P60" s="42">
        <f t="shared" si="14"/>
        <v>25.8244465281861</v>
      </c>
      <c r="Q60" s="79">
        <v>125.842</v>
      </c>
      <c r="R60" s="79">
        <v>186.33</v>
      </c>
      <c r="S60" s="42">
        <v>214</v>
      </c>
      <c r="T60" s="42">
        <f t="shared" si="3"/>
        <v>62.1212121212121</v>
      </c>
      <c r="U60" s="42">
        <f t="shared" si="4"/>
        <v>498.182</v>
      </c>
      <c r="V60" s="42">
        <f t="shared" si="5"/>
        <v>118.025</v>
      </c>
      <c r="W60" s="42" t="s">
        <v>177</v>
      </c>
      <c r="X60" s="83">
        <f t="shared" si="6"/>
        <v>4.5005</v>
      </c>
      <c r="Y60" s="24"/>
      <c r="Z60" s="46"/>
      <c r="AA60" s="5"/>
    </row>
    <row r="61" s="53" customFormat="1" ht="21.35" customHeight="1" spans="1:27">
      <c r="A61" s="66">
        <v>54</v>
      </c>
      <c r="B61" s="34" t="s">
        <v>232</v>
      </c>
      <c r="C61" s="31" t="s">
        <v>157</v>
      </c>
      <c r="D61" s="32" t="s">
        <v>30</v>
      </c>
      <c r="E61" s="33">
        <v>126000</v>
      </c>
      <c r="F61" s="26">
        <v>42055.278</v>
      </c>
      <c r="G61" s="26">
        <v>30021.2</v>
      </c>
      <c r="H61" s="26">
        <v>12034.078</v>
      </c>
      <c r="I61" s="26">
        <v>4011.35933333333</v>
      </c>
      <c r="J61" s="26">
        <v>3860.36</v>
      </c>
      <c r="K61" s="42">
        <v>3968.3</v>
      </c>
      <c r="L61" s="80">
        <v>4388.19</v>
      </c>
      <c r="M61" s="26">
        <v>32890.11</v>
      </c>
      <c r="N61" s="43">
        <f t="shared" si="13"/>
        <v>173.3081005458</v>
      </c>
      <c r="O61" s="26">
        <v>4142.62</v>
      </c>
      <c r="P61" s="42">
        <f t="shared" si="14"/>
        <v>4.39281304336869</v>
      </c>
      <c r="Q61" s="79">
        <v>4479.78</v>
      </c>
      <c r="R61" s="42">
        <v>4479.78</v>
      </c>
      <c r="S61" s="80">
        <v>4252.94</v>
      </c>
      <c r="T61" s="42">
        <f t="shared" si="3"/>
        <v>-3.08213637057648</v>
      </c>
      <c r="U61" s="42">
        <f t="shared" si="4"/>
        <v>12875.34</v>
      </c>
      <c r="V61" s="42">
        <f t="shared" si="5"/>
        <v>841.262000000001</v>
      </c>
      <c r="W61" s="42" t="s">
        <v>177</v>
      </c>
      <c r="X61" s="83">
        <f t="shared" si="6"/>
        <v>59.35464</v>
      </c>
      <c r="Y61" s="24"/>
      <c r="Z61" s="46"/>
      <c r="AA61" s="5"/>
    </row>
    <row r="62" s="53" customFormat="1" ht="21.35" customHeight="1" spans="1:27">
      <c r="A62" s="66">
        <v>55</v>
      </c>
      <c r="B62" s="34" t="s">
        <v>233</v>
      </c>
      <c r="C62" s="31" t="s">
        <v>157</v>
      </c>
      <c r="D62" s="32" t="s">
        <v>109</v>
      </c>
      <c r="E62" s="33">
        <v>150000</v>
      </c>
      <c r="F62" s="26">
        <v>26551.36</v>
      </c>
      <c r="G62" s="26">
        <v>24328.48</v>
      </c>
      <c r="H62" s="26">
        <v>2222.88</v>
      </c>
      <c r="I62" s="26">
        <v>740.96</v>
      </c>
      <c r="J62" s="26">
        <v>292.16</v>
      </c>
      <c r="K62" s="42">
        <v>1235.52</v>
      </c>
      <c r="L62" s="80">
        <v>695.2</v>
      </c>
      <c r="M62" s="26">
        <v>24451.68</v>
      </c>
      <c r="N62" s="43">
        <f t="shared" si="13"/>
        <v>1000</v>
      </c>
      <c r="O62" s="26">
        <v>2377.76</v>
      </c>
      <c r="P62" s="42">
        <f t="shared" si="14"/>
        <v>92.4501424501425</v>
      </c>
      <c r="Q62" s="79">
        <v>9782.08</v>
      </c>
      <c r="R62" s="42">
        <v>9782.08</v>
      </c>
      <c r="S62" s="80">
        <v>12300.64</v>
      </c>
      <c r="T62" s="42">
        <f t="shared" si="3"/>
        <v>1669.36708860759</v>
      </c>
      <c r="U62" s="42">
        <f t="shared" si="4"/>
        <v>24460.48</v>
      </c>
      <c r="V62" s="42">
        <f t="shared" si="5"/>
        <v>22237.6</v>
      </c>
      <c r="W62" s="42" t="s">
        <v>177</v>
      </c>
      <c r="X62" s="83">
        <f t="shared" si="6"/>
        <v>567.7584</v>
      </c>
      <c r="Y62" s="24"/>
      <c r="Z62" s="46"/>
      <c r="AA62" s="5"/>
    </row>
    <row r="63" s="53" customFormat="1" ht="21.35" customHeight="1" spans="1:27">
      <c r="A63" s="66">
        <v>56</v>
      </c>
      <c r="B63" s="34" t="s">
        <v>234</v>
      </c>
      <c r="C63" s="31" t="s">
        <v>157</v>
      </c>
      <c r="D63" s="32" t="s">
        <v>30</v>
      </c>
      <c r="E63" s="33">
        <v>31500</v>
      </c>
      <c r="F63" s="26">
        <v>9545.298</v>
      </c>
      <c r="G63" s="26">
        <v>5250.06</v>
      </c>
      <c r="H63" s="26">
        <v>4295.238</v>
      </c>
      <c r="I63" s="26">
        <v>1431.746</v>
      </c>
      <c r="J63" s="26">
        <v>1927.99</v>
      </c>
      <c r="K63" s="42">
        <v>850.18</v>
      </c>
      <c r="L63" s="80">
        <v>1517.07</v>
      </c>
      <c r="M63" s="26">
        <v>14865.71</v>
      </c>
      <c r="N63" s="43">
        <f t="shared" si="13"/>
        <v>246.097468871341</v>
      </c>
      <c r="O63" s="26">
        <v>1634.424</v>
      </c>
      <c r="P63" s="42">
        <f t="shared" si="14"/>
        <v>92.2444658778141</v>
      </c>
      <c r="Q63" s="79">
        <v>1002.58</v>
      </c>
      <c r="R63" s="42">
        <v>1002.58</v>
      </c>
      <c r="S63" s="80">
        <v>1787.59</v>
      </c>
      <c r="T63" s="42">
        <f t="shared" ref="T63:T69" si="15">(S63-L63)/L63*100</f>
        <v>17.8317414489773</v>
      </c>
      <c r="U63" s="42">
        <f t="shared" si="4"/>
        <v>4424.594</v>
      </c>
      <c r="V63" s="42">
        <f t="shared" si="5"/>
        <v>129.356</v>
      </c>
      <c r="W63" s="42" t="s">
        <v>177</v>
      </c>
      <c r="X63" s="83">
        <f t="shared" si="6"/>
        <v>20.46302</v>
      </c>
      <c r="Y63" s="24"/>
      <c r="Z63" s="46"/>
      <c r="AA63" s="5"/>
    </row>
    <row r="64" s="53" customFormat="1" ht="21.35" customHeight="1" spans="1:27">
      <c r="A64" s="66">
        <v>57</v>
      </c>
      <c r="B64" s="34" t="s">
        <v>78</v>
      </c>
      <c r="C64" s="31" t="s">
        <v>157</v>
      </c>
      <c r="D64" s="32" t="s">
        <v>30</v>
      </c>
      <c r="E64" s="33">
        <v>50000</v>
      </c>
      <c r="F64" s="26">
        <v>15039.12</v>
      </c>
      <c r="G64" s="26">
        <v>10794.72</v>
      </c>
      <c r="H64" s="26">
        <v>4244.4</v>
      </c>
      <c r="I64" s="26">
        <v>1414.8</v>
      </c>
      <c r="J64" s="26">
        <v>2427.21</v>
      </c>
      <c r="K64" s="42">
        <v>434.45</v>
      </c>
      <c r="L64" s="80">
        <v>1037.06</v>
      </c>
      <c r="M64" s="26">
        <v>11335.88</v>
      </c>
      <c r="N64" s="43">
        <f t="shared" si="13"/>
        <v>167.078503439827</v>
      </c>
      <c r="O64" s="26">
        <v>1322.08</v>
      </c>
      <c r="P64" s="42">
        <f t="shared" si="14"/>
        <v>204.311198066521</v>
      </c>
      <c r="Q64" s="79">
        <v>1653.99</v>
      </c>
      <c r="R64" s="42">
        <v>1653.99</v>
      </c>
      <c r="S64" s="80">
        <v>1237.63</v>
      </c>
      <c r="T64" s="42">
        <f t="shared" si="15"/>
        <v>19.3402503230286</v>
      </c>
      <c r="U64" s="42">
        <f t="shared" si="4"/>
        <v>4213.7</v>
      </c>
      <c r="V64" s="42">
        <f t="shared" si="5"/>
        <v>-30.6999999999998</v>
      </c>
      <c r="W64" s="42" t="s">
        <v>177</v>
      </c>
      <c r="X64" s="83">
        <f t="shared" si="6"/>
        <v>11.7623</v>
      </c>
      <c r="Y64" s="24"/>
      <c r="Z64" s="46"/>
      <c r="AA64" s="5"/>
    </row>
    <row r="65" s="53" customFormat="1" ht="21.35" customHeight="1" spans="1:27">
      <c r="A65" s="66">
        <v>58</v>
      </c>
      <c r="B65" s="34" t="s">
        <v>235</v>
      </c>
      <c r="C65" s="31" t="s">
        <v>157</v>
      </c>
      <c r="D65" s="32" t="s">
        <v>27</v>
      </c>
      <c r="E65" s="33">
        <v>31500</v>
      </c>
      <c r="F65" s="26">
        <v>9324.04</v>
      </c>
      <c r="G65" s="26">
        <v>6667.1</v>
      </c>
      <c r="H65" s="26">
        <v>2656.94</v>
      </c>
      <c r="I65" s="26">
        <v>885.646666666667</v>
      </c>
      <c r="J65" s="26">
        <v>846.78</v>
      </c>
      <c r="K65" s="42">
        <v>884.84</v>
      </c>
      <c r="L65" s="80">
        <v>925.32</v>
      </c>
      <c r="M65" s="26">
        <v>6751.58</v>
      </c>
      <c r="N65" s="43">
        <f t="shared" si="13"/>
        <v>154.111120311336</v>
      </c>
      <c r="O65" s="26">
        <v>996.82</v>
      </c>
      <c r="P65" s="42">
        <f t="shared" si="14"/>
        <v>12.6553953257086</v>
      </c>
      <c r="Q65" s="79">
        <v>1125.3</v>
      </c>
      <c r="R65" s="42">
        <v>1125.3</v>
      </c>
      <c r="S65" s="80">
        <v>1223.42</v>
      </c>
      <c r="T65" s="42">
        <f t="shared" si="15"/>
        <v>32.2158820732287</v>
      </c>
      <c r="U65" s="42">
        <f t="shared" si="4"/>
        <v>3345.54</v>
      </c>
      <c r="V65" s="42">
        <f t="shared" si="5"/>
        <v>688.6</v>
      </c>
      <c r="W65" s="42" t="s">
        <v>177</v>
      </c>
      <c r="X65" s="83">
        <f t="shared" si="6"/>
        <v>26.0062</v>
      </c>
      <c r="Y65" s="24"/>
      <c r="Z65" s="46"/>
      <c r="AA65" s="5"/>
    </row>
    <row r="66" s="53" customFormat="1" ht="21.35" customHeight="1" spans="1:27">
      <c r="A66" s="66">
        <v>59</v>
      </c>
      <c r="B66" s="34" t="s">
        <v>236</v>
      </c>
      <c r="C66" s="31" t="s">
        <v>157</v>
      </c>
      <c r="D66" s="32" t="s">
        <v>30</v>
      </c>
      <c r="E66" s="33">
        <v>12500</v>
      </c>
      <c r="F66" s="26">
        <v>5037.4099</v>
      </c>
      <c r="G66" s="26">
        <v>4412.1041</v>
      </c>
      <c r="H66" s="26">
        <v>625.3058</v>
      </c>
      <c r="I66" s="26">
        <v>208.435266666667</v>
      </c>
      <c r="J66" s="26">
        <v>623.343</v>
      </c>
      <c r="K66" s="42">
        <v>0</v>
      </c>
      <c r="L66" s="80">
        <v>0</v>
      </c>
      <c r="M66" s="26">
        <v>5854.926</v>
      </c>
      <c r="N66" s="43">
        <f t="shared" si="13"/>
        <v>836.330032441727</v>
      </c>
      <c r="O66" s="26">
        <v>588.784</v>
      </c>
      <c r="P66" s="42" t="s">
        <v>70</v>
      </c>
      <c r="Q66" s="79">
        <v>588</v>
      </c>
      <c r="R66" s="42">
        <v>588</v>
      </c>
      <c r="S66" s="80">
        <v>43.176</v>
      </c>
      <c r="T66" s="42" t="s">
        <v>70</v>
      </c>
      <c r="U66" s="42">
        <f t="shared" si="4"/>
        <v>1219.96</v>
      </c>
      <c r="V66" s="42">
        <f t="shared" si="5"/>
        <v>594.6542</v>
      </c>
      <c r="W66" s="42" t="s">
        <v>177</v>
      </c>
      <c r="X66" s="83">
        <f t="shared" si="6"/>
        <v>12.324844</v>
      </c>
      <c r="Y66" s="24"/>
      <c r="Z66" s="46"/>
      <c r="AA66" s="5"/>
    </row>
    <row r="67" s="53" customFormat="1" ht="21.35" customHeight="1" spans="1:27">
      <c r="A67" s="66">
        <v>60</v>
      </c>
      <c r="B67" s="34" t="s">
        <v>237</v>
      </c>
      <c r="C67" s="31" t="s">
        <v>157</v>
      </c>
      <c r="D67" s="32" t="s">
        <v>27</v>
      </c>
      <c r="E67" s="33">
        <v>20000</v>
      </c>
      <c r="F67" s="26">
        <v>4698.75</v>
      </c>
      <c r="G67" s="26">
        <v>3283</v>
      </c>
      <c r="H67" s="26">
        <v>1415.75</v>
      </c>
      <c r="I67" s="26">
        <v>471.916666666667</v>
      </c>
      <c r="J67" s="26">
        <v>401.73</v>
      </c>
      <c r="K67" s="42">
        <v>516.18</v>
      </c>
      <c r="L67" s="80">
        <v>497.84</v>
      </c>
      <c r="M67" s="26">
        <v>3393.046</v>
      </c>
      <c r="N67" s="43">
        <f t="shared" si="13"/>
        <v>139.664206251104</v>
      </c>
      <c r="O67" s="26">
        <v>475.398</v>
      </c>
      <c r="P67" s="42">
        <f>(O67-K67)/K67*100</f>
        <v>-7.9007323026851</v>
      </c>
      <c r="Q67" s="79">
        <v>476.532</v>
      </c>
      <c r="R67" s="42">
        <v>476.532</v>
      </c>
      <c r="S67" s="80">
        <v>579.992</v>
      </c>
      <c r="T67" s="42">
        <f t="shared" si="15"/>
        <v>16.5016872890889</v>
      </c>
      <c r="U67" s="42">
        <f t="shared" si="4"/>
        <v>1531.922</v>
      </c>
      <c r="V67" s="42">
        <f t="shared" si="5"/>
        <v>116.172</v>
      </c>
      <c r="W67" s="42" t="s">
        <v>177</v>
      </c>
      <c r="X67" s="83">
        <f t="shared" si="6"/>
        <v>8.12336</v>
      </c>
      <c r="Y67" s="24"/>
      <c r="Z67" s="46"/>
      <c r="AA67" s="5"/>
    </row>
    <row r="68" customFormat="1" ht="21.35" customHeight="1" spans="1:26">
      <c r="A68" s="66">
        <v>61</v>
      </c>
      <c r="B68" s="67" t="s">
        <v>189</v>
      </c>
      <c r="C68" s="66" t="s">
        <v>36</v>
      </c>
      <c r="D68" s="66" t="s">
        <v>27</v>
      </c>
      <c r="E68" s="24">
        <v>16000</v>
      </c>
      <c r="F68" s="26">
        <v>6262</v>
      </c>
      <c r="G68" s="26">
        <v>4664</v>
      </c>
      <c r="H68" s="26">
        <f>F68-G68</f>
        <v>1598</v>
      </c>
      <c r="I68" s="26">
        <v>532.5602</v>
      </c>
      <c r="J68" s="26">
        <v>358</v>
      </c>
      <c r="K68" s="42">
        <v>636.2352</v>
      </c>
      <c r="L68" s="42">
        <v>603.1802</v>
      </c>
      <c r="M68" s="26">
        <v>3872.9763</v>
      </c>
      <c r="N68" s="43">
        <f>(M68-G68)/G68*100</f>
        <v>-16.960199399657</v>
      </c>
      <c r="O68" s="26">
        <v>549</v>
      </c>
      <c r="P68" s="42">
        <f>(O68-J68)/J68*100</f>
        <v>53.3519553072626</v>
      </c>
      <c r="Q68" s="42">
        <v>588.3015</v>
      </c>
      <c r="R68" s="42">
        <f>(Q68-K68)/K68*100</f>
        <v>-7.53395913963892</v>
      </c>
      <c r="S68" s="42">
        <v>614.8158</v>
      </c>
      <c r="T68" s="42">
        <f t="shared" si="15"/>
        <v>1.92904210051987</v>
      </c>
      <c r="U68" s="42">
        <f>S68+Q68+O68</f>
        <v>1752.1173</v>
      </c>
      <c r="V68" s="42">
        <f t="shared" si="5"/>
        <v>154.1173</v>
      </c>
      <c r="W68" s="42" t="s">
        <v>177</v>
      </c>
      <c r="X68" s="83">
        <f t="shared" si="6"/>
        <v>9.230504</v>
      </c>
      <c r="Y68" s="24">
        <v>1</v>
      </c>
      <c r="Z68" s="46">
        <f>Q68*0.01</f>
        <v>5.883015</v>
      </c>
    </row>
    <row r="69" s="54" customFormat="1" ht="21.35" customHeight="1" spans="1:27">
      <c r="A69" s="88" t="s">
        <v>173</v>
      </c>
      <c r="B69" s="89"/>
      <c r="C69" s="89"/>
      <c r="D69" s="89"/>
      <c r="E69" s="90"/>
      <c r="F69" s="26">
        <f t="shared" ref="F69:K69" si="16">SUM(F8:F58)</f>
        <v>1643804.404778</v>
      </c>
      <c r="G69" s="26">
        <f t="shared" si="16"/>
        <v>1281198.700078</v>
      </c>
      <c r="H69" s="26">
        <f t="shared" si="16"/>
        <v>418378.1399</v>
      </c>
      <c r="I69" s="26">
        <f t="shared" si="16"/>
        <v>139561.227833333</v>
      </c>
      <c r="J69" s="26">
        <f t="shared" si="16"/>
        <v>139192.6398</v>
      </c>
      <c r="K69" s="26">
        <f t="shared" si="16"/>
        <v>133516.6137</v>
      </c>
      <c r="L69" s="26">
        <f>SUM(L8:L67)</f>
        <v>152292.4258</v>
      </c>
      <c r="M69" s="26">
        <f>SUM(M8:M58)</f>
        <v>1259824.5363</v>
      </c>
      <c r="N69" s="43">
        <f>(M69-G69)/G69*100</f>
        <v>-1.66829421359066</v>
      </c>
      <c r="O69" s="26">
        <f>SUM(O8:O58)</f>
        <v>156327.7461</v>
      </c>
      <c r="P69" s="42">
        <f>(O69-J69)/J69*100</f>
        <v>12.3103537116766</v>
      </c>
      <c r="Q69" s="42">
        <f>SUM(Q8:Q58)</f>
        <v>156017.2572</v>
      </c>
      <c r="R69" s="42">
        <f>(Q69-K69)/K69*100</f>
        <v>16.8523173831813</v>
      </c>
      <c r="S69" s="42">
        <f>SUM(S8:S67)</f>
        <v>182375.1583</v>
      </c>
      <c r="T69" s="42">
        <f t="shared" si="15"/>
        <v>19.7532689770839</v>
      </c>
      <c r="U69" s="42">
        <f>SUM(U8:U67)</f>
        <v>526356.2416</v>
      </c>
      <c r="V69" s="42">
        <f>SUM(V8:V67)</f>
        <v>78882.6729</v>
      </c>
      <c r="W69" s="42" t="s">
        <v>177</v>
      </c>
      <c r="X69" s="83">
        <f>SUM(X8:X68)</f>
        <v>3410.635545</v>
      </c>
      <c r="Y69" s="26" t="s">
        <v>70</v>
      </c>
      <c r="Z69" s="46">
        <f>Q69*0.01</f>
        <v>1560.172572</v>
      </c>
      <c r="AA69" s="91"/>
    </row>
    <row r="70" ht="21.35" customHeight="1"/>
    <row r="71" ht="21.35" customHeight="1"/>
    <row r="72" ht="21.35" customHeight="1"/>
    <row r="73" ht="21.35" customHeight="1"/>
    <row r="74" ht="21.35" customHeight="1"/>
    <row r="75" ht="21.35" customHeight="1"/>
    <row r="76" ht="21.35" customHeight="1"/>
    <row r="77" ht="21.35" customHeight="1"/>
    <row r="78" ht="21.35" customHeight="1"/>
    <row r="79" ht="21.35" customHeight="1"/>
    <row r="80" ht="21.35" customHeight="1"/>
    <row r="81" ht="21.35" customHeight="1"/>
    <row r="82" ht="21.35" customHeight="1"/>
    <row r="83" ht="21.35" customHeight="1"/>
    <row r="84" ht="21.35" customHeight="1"/>
    <row r="85" ht="21.35" customHeight="1"/>
    <row r="86" ht="21.35" customHeight="1"/>
    <row r="87" ht="21.35" customHeight="1"/>
    <row r="88" ht="21.35" customHeight="1"/>
    <row r="89" ht="21.35" customHeight="1"/>
    <row r="90" ht="21.35" customHeight="1"/>
    <row r="91" ht="21.35" customHeight="1"/>
    <row r="92" ht="21.35" customHeight="1"/>
    <row r="93" ht="21.35" customHeight="1"/>
    <row r="94" ht="21.35" customHeight="1"/>
    <row r="95" ht="21.35" customHeight="1"/>
    <row r="96" ht="21.35" customHeight="1"/>
    <row r="97" ht="21.35" customHeight="1"/>
    <row r="98" ht="21.35" customHeight="1"/>
    <row r="99" ht="21.35" customHeight="1"/>
    <row r="100" ht="21.35" customHeight="1"/>
    <row r="101" ht="21.35" customHeight="1"/>
    <row r="102" ht="21.35" customHeight="1"/>
    <row r="103" ht="21.35" customHeight="1"/>
    <row r="104" ht="21.35" customHeight="1"/>
    <row r="105" ht="21.35" customHeight="1"/>
    <row r="106" ht="21.35" customHeight="1"/>
    <row r="107" ht="21.35" customHeight="1"/>
    <row r="108" ht="21.35" customHeight="1"/>
    <row r="109" ht="21.35" customHeight="1"/>
    <row r="110" ht="21.35" customHeight="1"/>
    <row r="111" ht="21.35" customHeight="1"/>
    <row r="112" ht="21.35" customHeight="1"/>
    <row r="113" ht="21.35" customHeight="1"/>
    <row r="114" ht="21.35" customHeight="1"/>
    <row r="115" ht="21.35" customHeight="1"/>
  </sheetData>
  <mergeCells count="16">
    <mergeCell ref="A4:Z4"/>
    <mergeCell ref="F5:L5"/>
    <mergeCell ref="M5:V5"/>
    <mergeCell ref="H6:I6"/>
    <mergeCell ref="A7:Z7"/>
    <mergeCell ref="A69:E69"/>
    <mergeCell ref="A5:A6"/>
    <mergeCell ref="B5:B6"/>
    <mergeCell ref="C5:C6"/>
    <mergeCell ref="D5:D6"/>
    <mergeCell ref="E5:E6"/>
    <mergeCell ref="W5:W6"/>
    <mergeCell ref="X5:X6"/>
    <mergeCell ref="Y5:Y6"/>
    <mergeCell ref="Z5:Z6"/>
    <mergeCell ref="A2:Z3"/>
  </mergeCells>
  <printOptions horizontalCentered="1"/>
  <pageMargins left="0.751388888888889" right="0.751388888888889" top="0.66875" bottom="0.550694444444444" header="0.5" footer="0.354166666666667"/>
  <pageSetup paperSize="9" scale="62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9"/>
  <sheetViews>
    <sheetView zoomScale="55" zoomScaleNormal="55" workbookViewId="0">
      <pane ySplit="6" topLeftCell="A10" activePane="bottomLeft" state="frozen"/>
      <selection/>
      <selection pane="bottomLeft" activeCell="D39" sqref="D39"/>
    </sheetView>
  </sheetViews>
  <sheetFormatPr defaultColWidth="9" defaultRowHeight="13.5"/>
  <cols>
    <col min="1" max="1" width="6.25" style="3" customWidth="1"/>
    <col min="2" max="2" width="46.3416666666667" style="4" customWidth="1"/>
    <col min="3" max="3" width="12.525" style="5" customWidth="1"/>
    <col min="4" max="4" width="10" style="6" customWidth="1"/>
    <col min="5" max="5" width="11.5916666666667" style="6" customWidth="1"/>
    <col min="6" max="6" width="13.6666666666667" style="6" customWidth="1"/>
    <col min="7" max="7" width="13.65" style="6" customWidth="1"/>
    <col min="8" max="10" width="11.4416666666667" style="6" customWidth="1"/>
    <col min="11" max="12" width="13.9833333333333" style="7" customWidth="1"/>
    <col min="13" max="15" width="11.4416666666667" style="7" customWidth="1"/>
    <col min="16" max="22" width="10.6333333333333" style="7" customWidth="1"/>
    <col min="23" max="23" width="9.05" style="6" customWidth="1"/>
    <col min="24" max="26" width="13.5916666666667" style="6" customWidth="1"/>
    <col min="27" max="27" width="30.95" style="5" customWidth="1"/>
    <col min="28" max="28" width="9" style="8"/>
    <col min="29" max="29" width="15.55" style="8" customWidth="1"/>
    <col min="30" max="46" width="9" style="8"/>
    <col min="47" max="16384" width="9" style="2"/>
  </cols>
  <sheetData>
    <row r="1" spans="1:1">
      <c r="A1" s="9" t="s">
        <v>257</v>
      </c>
    </row>
    <row r="2" ht="59" customHeight="1" spans="1:26">
      <c r="A2" s="10" t="s">
        <v>258</v>
      </c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" customHeight="1" spans="1:26">
      <c r="A3" s="10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="1" customFormat="1" ht="30" customHeight="1" spans="1:46">
      <c r="A4" s="12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4" t="s">
        <v>259</v>
      </c>
      <c r="G4" s="14"/>
      <c r="H4" s="14"/>
      <c r="I4" s="14"/>
      <c r="J4" s="14"/>
      <c r="K4" s="14"/>
      <c r="L4" s="38"/>
      <c r="M4" s="18" t="s">
        <v>260</v>
      </c>
      <c r="N4" s="18"/>
      <c r="O4" s="18"/>
      <c r="P4" s="18"/>
      <c r="Q4" s="18"/>
      <c r="R4" s="18"/>
      <c r="S4" s="18"/>
      <c r="T4" s="18"/>
      <c r="U4" s="18"/>
      <c r="V4" s="18"/>
      <c r="W4" s="44" t="s">
        <v>10</v>
      </c>
      <c r="X4" s="39" t="s">
        <v>261</v>
      </c>
      <c r="Y4" s="13" t="s">
        <v>262</v>
      </c>
      <c r="Z4" s="39" t="s">
        <v>263</v>
      </c>
      <c r="AA4" s="49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</row>
    <row r="5" s="1" customFormat="1" ht="32" customHeight="1" spans="1:46">
      <c r="A5" s="15"/>
      <c r="B5" s="15"/>
      <c r="C5" s="16"/>
      <c r="D5" s="16"/>
      <c r="E5" s="16"/>
      <c r="F5" s="17" t="s">
        <v>12</v>
      </c>
      <c r="G5" s="17" t="s">
        <v>13</v>
      </c>
      <c r="H5" s="18" t="s">
        <v>264</v>
      </c>
      <c r="I5" s="18"/>
      <c r="J5" s="20" t="s">
        <v>15</v>
      </c>
      <c r="K5" s="13" t="s">
        <v>16</v>
      </c>
      <c r="L5" s="13" t="s">
        <v>17</v>
      </c>
      <c r="M5" s="39" t="s">
        <v>13</v>
      </c>
      <c r="N5" s="39"/>
      <c r="O5" s="39" t="s">
        <v>265</v>
      </c>
      <c r="P5" s="39"/>
      <c r="Q5" s="39" t="s">
        <v>266</v>
      </c>
      <c r="R5" s="39"/>
      <c r="S5" s="39" t="s">
        <v>267</v>
      </c>
      <c r="T5" s="39"/>
      <c r="U5" s="39" t="s">
        <v>23</v>
      </c>
      <c r="V5" s="39" t="s">
        <v>24</v>
      </c>
      <c r="W5" s="45"/>
      <c r="X5" s="39"/>
      <c r="Y5" s="16"/>
      <c r="Z5" s="39"/>
      <c r="AA5" s="49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="1" customFormat="1" ht="32" customHeight="1" spans="1:46">
      <c r="A6" s="15"/>
      <c r="B6" s="15"/>
      <c r="C6" s="16"/>
      <c r="D6" s="16"/>
      <c r="E6" s="16"/>
      <c r="F6" s="19"/>
      <c r="G6" s="19"/>
      <c r="H6" s="20" t="s">
        <v>173</v>
      </c>
      <c r="I6" s="40" t="s">
        <v>268</v>
      </c>
      <c r="J6" s="40"/>
      <c r="K6" s="16"/>
      <c r="L6" s="16"/>
      <c r="M6" s="39" t="s">
        <v>173</v>
      </c>
      <c r="N6" s="39" t="s">
        <v>19</v>
      </c>
      <c r="O6" s="39" t="s">
        <v>269</v>
      </c>
      <c r="P6" s="39" t="s">
        <v>19</v>
      </c>
      <c r="Q6" s="39" t="s">
        <v>269</v>
      </c>
      <c r="R6" s="39" t="s">
        <v>19</v>
      </c>
      <c r="S6" s="39" t="s">
        <v>269</v>
      </c>
      <c r="T6" s="39" t="s">
        <v>19</v>
      </c>
      <c r="U6" s="39"/>
      <c r="V6" s="39"/>
      <c r="W6" s="45"/>
      <c r="X6" s="13"/>
      <c r="Y6" s="16"/>
      <c r="Z6" s="13"/>
      <c r="AA6" s="49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</row>
    <row r="7" s="1" customFormat="1" ht="32" customHeight="1" spans="1:46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49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</row>
    <row r="8" ht="21.35" customHeight="1" spans="1:26">
      <c r="A8" s="22">
        <v>1</v>
      </c>
      <c r="B8" s="23" t="s">
        <v>270</v>
      </c>
      <c r="C8" s="22" t="s">
        <v>271</v>
      </c>
      <c r="D8" s="22" t="s">
        <v>48</v>
      </c>
      <c r="E8" s="24">
        <v>31500</v>
      </c>
      <c r="F8" s="25">
        <v>1423</v>
      </c>
      <c r="G8" s="26">
        <v>1002</v>
      </c>
      <c r="H8" s="27">
        <v>421</v>
      </c>
      <c r="I8" s="41">
        <v>140</v>
      </c>
      <c r="J8" s="26">
        <v>165</v>
      </c>
      <c r="K8" s="42">
        <v>124</v>
      </c>
      <c r="L8" s="42">
        <v>132</v>
      </c>
      <c r="M8" s="24">
        <v>8007</v>
      </c>
      <c r="N8" s="43">
        <f>(M8-G8)/G8*100</f>
        <v>699.101796407186</v>
      </c>
      <c r="O8" s="26">
        <v>486</v>
      </c>
      <c r="P8" s="42">
        <f>(O8-J8)/J8*100</f>
        <v>194.545454545455</v>
      </c>
      <c r="Q8" s="42">
        <v>144</v>
      </c>
      <c r="R8" s="42">
        <f>(Q8-K8)/K8*100</f>
        <v>16.1290322580645</v>
      </c>
      <c r="S8" s="42">
        <v>1177</v>
      </c>
      <c r="T8" s="42">
        <f>(S8-L8)/L8*100</f>
        <v>791.666666666667</v>
      </c>
      <c r="U8" s="42">
        <f>S8+Q8+O8</f>
        <v>1807</v>
      </c>
      <c r="V8" s="42">
        <f>U8-H8</f>
        <v>1386</v>
      </c>
      <c r="W8" s="24">
        <v>1</v>
      </c>
      <c r="X8" s="46">
        <f>O8*0.01</f>
        <v>4.86</v>
      </c>
      <c r="Y8" s="46">
        <f>Q8*0.01</f>
        <v>1.44</v>
      </c>
      <c r="Z8" s="46">
        <f>S8*0.01</f>
        <v>11.77</v>
      </c>
    </row>
    <row r="9" customFormat="1" ht="21.35" customHeight="1" spans="1:27">
      <c r="A9" s="22">
        <v>2</v>
      </c>
      <c r="B9" s="23" t="s">
        <v>272</v>
      </c>
      <c r="C9" s="22" t="s">
        <v>271</v>
      </c>
      <c r="D9" s="22" t="s">
        <v>27</v>
      </c>
      <c r="E9" s="24">
        <v>4580</v>
      </c>
      <c r="F9" s="25">
        <v>1910</v>
      </c>
      <c r="G9" s="26">
        <v>1273</v>
      </c>
      <c r="H9" s="27">
        <v>427</v>
      </c>
      <c r="I9" s="41">
        <v>142</v>
      </c>
      <c r="J9" s="26">
        <v>186</v>
      </c>
      <c r="K9" s="42">
        <v>216</v>
      </c>
      <c r="L9" s="42">
        <v>235</v>
      </c>
      <c r="M9" s="24">
        <v>1671</v>
      </c>
      <c r="N9" s="43">
        <f>(M9-G9)/G9*100</f>
        <v>31.2647289866457</v>
      </c>
      <c r="O9" s="26">
        <v>184</v>
      </c>
      <c r="P9" s="42">
        <f>(O9-J9)/J9*100</f>
        <v>-1.0752688172043</v>
      </c>
      <c r="Q9" s="42">
        <v>205</v>
      </c>
      <c r="R9" s="42">
        <f>(Q9-K9)/K9*100</f>
        <v>-5.09259259259259</v>
      </c>
      <c r="S9" s="42">
        <v>186</v>
      </c>
      <c r="T9" s="42">
        <f>(S9-L9)/L9*100</f>
        <v>-20.8510638297872</v>
      </c>
      <c r="U9" s="42">
        <f>S9+Q9+O9</f>
        <v>575</v>
      </c>
      <c r="V9" s="42">
        <f>U9-H9</f>
        <v>148</v>
      </c>
      <c r="W9" s="24">
        <v>1</v>
      </c>
      <c r="X9" s="46">
        <f>O9*0.01</f>
        <v>1.84</v>
      </c>
      <c r="Y9" s="46">
        <f>Q9*0.01</f>
        <v>2.05</v>
      </c>
      <c r="Z9" s="46">
        <f>S9*0.01</f>
        <v>1.86</v>
      </c>
      <c r="AA9" s="5"/>
    </row>
    <row r="10" customFormat="1" ht="21.35" customHeight="1" spans="1:27">
      <c r="A10" s="28" t="s">
        <v>173</v>
      </c>
      <c r="B10" s="29"/>
      <c r="C10" s="29"/>
      <c r="D10" s="29"/>
      <c r="E10" s="30"/>
      <c r="F10" s="26">
        <f t="shared" ref="F10:M10" si="0">SUM(F8:F9)</f>
        <v>3333</v>
      </c>
      <c r="G10" s="26">
        <f t="shared" si="0"/>
        <v>2275</v>
      </c>
      <c r="H10" s="26">
        <f t="shared" si="0"/>
        <v>848</v>
      </c>
      <c r="I10" s="26">
        <f t="shared" si="0"/>
        <v>282</v>
      </c>
      <c r="J10" s="26">
        <f t="shared" si="0"/>
        <v>351</v>
      </c>
      <c r="K10" s="26">
        <f t="shared" si="0"/>
        <v>340</v>
      </c>
      <c r="L10" s="26">
        <f t="shared" si="0"/>
        <v>367</v>
      </c>
      <c r="M10" s="26">
        <f t="shared" si="0"/>
        <v>9678</v>
      </c>
      <c r="N10" s="43">
        <f>(M10-G10)/G10*100</f>
        <v>325.406593406593</v>
      </c>
      <c r="O10" s="26">
        <f>SUM(O8:O9)</f>
        <v>670</v>
      </c>
      <c r="P10" s="42">
        <f>(O10-J10)/J10*100</f>
        <v>90.8831908831909</v>
      </c>
      <c r="Q10" s="42">
        <f>SUM(Q8:Q9)</f>
        <v>349</v>
      </c>
      <c r="R10" s="42">
        <f>(Q10-K10)/K10*100</f>
        <v>2.64705882352941</v>
      </c>
      <c r="S10" s="42">
        <f>SUM(S8:S9)</f>
        <v>1363</v>
      </c>
      <c r="T10" s="42">
        <f>(S10-L10)/L10*100</f>
        <v>271.389645776567</v>
      </c>
      <c r="U10" s="42">
        <f>SUM(U8:U9)</f>
        <v>2382</v>
      </c>
      <c r="V10" s="42">
        <f>SUM(V8:V9)</f>
        <v>1534</v>
      </c>
      <c r="W10" s="26">
        <v>1</v>
      </c>
      <c r="X10" s="46">
        <f>SUM(X8:X9)</f>
        <v>6.7</v>
      </c>
      <c r="Y10" s="46">
        <f>SUM(Y8:Y9)</f>
        <v>3.49</v>
      </c>
      <c r="Z10" s="46">
        <f>SUM(Z8:Z9)</f>
        <v>13.63</v>
      </c>
      <c r="AA10" s="51"/>
    </row>
    <row r="11" s="1" customFormat="1" ht="32" customHeight="1" spans="1:46">
      <c r="A11" s="21" t="s">
        <v>273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49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</row>
    <row r="12" customFormat="1" ht="21.35" customHeight="1" spans="1:27">
      <c r="A12" s="22">
        <v>1</v>
      </c>
      <c r="B12" s="23" t="s">
        <v>274</v>
      </c>
      <c r="C12" s="31" t="s">
        <v>275</v>
      </c>
      <c r="D12" s="32" t="s">
        <v>46</v>
      </c>
      <c r="E12" s="33">
        <v>18215</v>
      </c>
      <c r="F12" s="26">
        <v>5552.22</v>
      </c>
      <c r="G12" s="26">
        <v>3820</v>
      </c>
      <c r="H12" s="26">
        <v>1731.78</v>
      </c>
      <c r="I12" s="26">
        <f>H12/3</f>
        <v>577.26</v>
      </c>
      <c r="J12" s="26">
        <v>566.308</v>
      </c>
      <c r="K12" s="26">
        <v>459.388</v>
      </c>
      <c r="L12" s="26">
        <v>706.084</v>
      </c>
      <c r="M12" s="26">
        <v>4908</v>
      </c>
      <c r="N12" s="26">
        <f>(M12-G12)/G12*100</f>
        <v>28.4816753926702</v>
      </c>
      <c r="O12" s="26">
        <v>682.136</v>
      </c>
      <c r="P12" s="26">
        <f>(O12-K12)/K12*100</f>
        <v>48.4879883671319</v>
      </c>
      <c r="Q12" s="26">
        <v>638.47</v>
      </c>
      <c r="R12" s="26">
        <f>(Q12-L12)/L12*100</f>
        <v>-9.57591448043008</v>
      </c>
      <c r="S12" s="26">
        <v>760.09</v>
      </c>
      <c r="T12" s="26">
        <f>(S12-L12)/L12*100</f>
        <v>7.64866503135606</v>
      </c>
      <c r="U12" s="26">
        <f>O12+Q12+S12</f>
        <v>2080.696</v>
      </c>
      <c r="V12" s="26">
        <f>U12-H12</f>
        <v>348.916</v>
      </c>
      <c r="W12" s="26" t="s">
        <v>177</v>
      </c>
      <c r="X12" s="47">
        <f>O12*0.01</f>
        <v>6.82136</v>
      </c>
      <c r="Y12" s="47">
        <f>Q12*0.01</f>
        <v>6.3847</v>
      </c>
      <c r="Z12" s="47">
        <f>(S12*0.01+V12*0.02)</f>
        <v>14.57922</v>
      </c>
      <c r="AA12" s="5"/>
    </row>
    <row r="13" customFormat="1" ht="21.35" customHeight="1" spans="1:27">
      <c r="A13" s="22">
        <v>2</v>
      </c>
      <c r="B13" s="34" t="s">
        <v>276</v>
      </c>
      <c r="C13" s="31" t="s">
        <v>277</v>
      </c>
      <c r="D13" s="32" t="s">
        <v>48</v>
      </c>
      <c r="E13" s="33">
        <v>36780</v>
      </c>
      <c r="F13" s="26">
        <v>6942.9</v>
      </c>
      <c r="G13" s="26">
        <v>5028.6</v>
      </c>
      <c r="H13" s="26">
        <v>1714.4</v>
      </c>
      <c r="I13" s="26">
        <f>H13/3</f>
        <v>571.466666666667</v>
      </c>
      <c r="J13" s="26">
        <v>605</v>
      </c>
      <c r="K13" s="26">
        <v>669</v>
      </c>
      <c r="L13" s="26">
        <v>640</v>
      </c>
      <c r="M13" s="26">
        <v>6573</v>
      </c>
      <c r="N13" s="26">
        <f>(M13-G13)/G13*100</f>
        <v>30.7123254981506</v>
      </c>
      <c r="O13" s="26">
        <v>1657</v>
      </c>
      <c r="P13" s="26">
        <f>(O13-K13)/K13*100</f>
        <v>147.683109118087</v>
      </c>
      <c r="Q13" s="26">
        <v>1405</v>
      </c>
      <c r="R13" s="26">
        <f>(Q13-L13)/L13*100</f>
        <v>119.53125</v>
      </c>
      <c r="S13" s="26">
        <v>1611</v>
      </c>
      <c r="T13" s="26">
        <f>(S13-L13)/L13*100</f>
        <v>151.71875</v>
      </c>
      <c r="U13" s="26">
        <f>O13+Q13+S13</f>
        <v>4673</v>
      </c>
      <c r="V13" s="26">
        <f>U13-H13</f>
        <v>2958.6</v>
      </c>
      <c r="W13" s="26" t="s">
        <v>177</v>
      </c>
      <c r="X13" s="47">
        <f>O13*0.01</f>
        <v>16.57</v>
      </c>
      <c r="Y13" s="47">
        <f>Q13*0.01</f>
        <v>14.05</v>
      </c>
      <c r="Z13" s="47">
        <f>(S13*0.01+V13*0.02)</f>
        <v>75.282</v>
      </c>
      <c r="AA13" s="5"/>
    </row>
    <row r="14" customFormat="1" ht="21.35" customHeight="1" spans="1:27">
      <c r="A14" s="28" t="s">
        <v>173</v>
      </c>
      <c r="B14" s="29"/>
      <c r="C14" s="29"/>
      <c r="D14" s="29"/>
      <c r="E14" s="30"/>
      <c r="F14" s="26">
        <f>SUM(F12:F13)</f>
        <v>12495.12</v>
      </c>
      <c r="G14" s="26">
        <f t="shared" ref="G14:M14" si="1">SUM(G12:G13)</f>
        <v>8848.6</v>
      </c>
      <c r="H14" s="26">
        <f t="shared" si="1"/>
        <v>3446.18</v>
      </c>
      <c r="I14" s="26">
        <f t="shared" si="1"/>
        <v>1148.72666666667</v>
      </c>
      <c r="J14" s="26">
        <f t="shared" si="1"/>
        <v>1171.308</v>
      </c>
      <c r="K14" s="26">
        <f t="shared" si="1"/>
        <v>1128.388</v>
      </c>
      <c r="L14" s="26">
        <f t="shared" si="1"/>
        <v>1346.084</v>
      </c>
      <c r="M14" s="26">
        <f t="shared" si="1"/>
        <v>11481</v>
      </c>
      <c r="N14" s="26">
        <f>(M14-G14)/G14*100</f>
        <v>29.7493388784666</v>
      </c>
      <c r="O14" s="26">
        <f>SUM(O12:O13)</f>
        <v>2339.136</v>
      </c>
      <c r="P14" s="26">
        <f>(O14-K14)/K14*100</f>
        <v>107.298907822487</v>
      </c>
      <c r="Q14" s="26">
        <f>SUM(Q12:Q13)</f>
        <v>2043.47</v>
      </c>
      <c r="R14" s="26">
        <f>(Q14-L14)/L14*100</f>
        <v>51.8085052641589</v>
      </c>
      <c r="S14" s="26">
        <f>SUM(S12:S13)</f>
        <v>2371.09</v>
      </c>
      <c r="T14" s="26">
        <f>(S14-L14)/L14*100</f>
        <v>76.1472538117978</v>
      </c>
      <c r="U14" s="26">
        <f>SUM(U12:U13)</f>
        <v>6753.696</v>
      </c>
      <c r="V14" s="26">
        <f>SUM(V12:V13)</f>
        <v>3307.516</v>
      </c>
      <c r="W14" s="26" t="s">
        <v>177</v>
      </c>
      <c r="X14" s="47">
        <f>SUM(X12:X13)</f>
        <v>23.39136</v>
      </c>
      <c r="Y14" s="47">
        <f>SUM(Y12:Y13)</f>
        <v>20.4347</v>
      </c>
      <c r="Z14" s="47">
        <f>SUM(Z12:Z13)</f>
        <v>89.86122</v>
      </c>
      <c r="AA14" s="5"/>
    </row>
    <row r="15" s="1" customFormat="1" ht="32" customHeight="1" spans="1:46">
      <c r="A15" s="21" t="s">
        <v>278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49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</row>
    <row r="16" s="2" customFormat="1" ht="21.35" customHeight="1" spans="1:46">
      <c r="A16" s="22">
        <v>1</v>
      </c>
      <c r="B16" s="23" t="s">
        <v>279</v>
      </c>
      <c r="C16" s="22" t="s">
        <v>280</v>
      </c>
      <c r="D16" s="22" t="s">
        <v>46</v>
      </c>
      <c r="E16" s="24">
        <v>4050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18.23</v>
      </c>
      <c r="N16" s="25" t="s">
        <v>70</v>
      </c>
      <c r="O16" s="25">
        <v>81.553</v>
      </c>
      <c r="P16" s="25" t="s">
        <v>70</v>
      </c>
      <c r="Q16" s="25">
        <v>75.655</v>
      </c>
      <c r="R16" s="25" t="s">
        <v>70</v>
      </c>
      <c r="S16" s="25">
        <v>85.627</v>
      </c>
      <c r="T16" s="25" t="s">
        <v>70</v>
      </c>
      <c r="U16" s="25" t="s">
        <v>70</v>
      </c>
      <c r="V16" s="25" t="s">
        <v>70</v>
      </c>
      <c r="W16" s="25">
        <v>2</v>
      </c>
      <c r="X16" s="48">
        <f>O16*0.02</f>
        <v>1.63106</v>
      </c>
      <c r="Y16" s="48">
        <f>Q16*0.02</f>
        <v>1.5131</v>
      </c>
      <c r="Z16" s="48">
        <f>S16*0.02</f>
        <v>1.71254</v>
      </c>
      <c r="AA16" s="5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="2" customFormat="1" ht="21.35" customHeight="1" spans="1:46">
      <c r="A17" s="22">
        <v>2</v>
      </c>
      <c r="B17" s="23" t="s">
        <v>281</v>
      </c>
      <c r="C17" s="22" t="s">
        <v>282</v>
      </c>
      <c r="D17" s="22" t="s">
        <v>27</v>
      </c>
      <c r="E17" s="24">
        <v>44000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 t="s">
        <v>70</v>
      </c>
      <c r="O17" s="25">
        <v>67</v>
      </c>
      <c r="P17" s="25" t="s">
        <v>70</v>
      </c>
      <c r="Q17" s="25">
        <v>651</v>
      </c>
      <c r="R17" s="25" t="s">
        <v>70</v>
      </c>
      <c r="S17" s="25">
        <v>850</v>
      </c>
      <c r="T17" s="25" t="s">
        <v>70</v>
      </c>
      <c r="U17" s="25" t="s">
        <v>70</v>
      </c>
      <c r="V17" s="25" t="s">
        <v>70</v>
      </c>
      <c r="W17" s="25">
        <v>2</v>
      </c>
      <c r="X17" s="48">
        <f>O17*0.02</f>
        <v>1.34</v>
      </c>
      <c r="Y17" s="48">
        <f>Q17*0.02</f>
        <v>13.02</v>
      </c>
      <c r="Z17" s="48">
        <f>S17*0.02</f>
        <v>17</v>
      </c>
      <c r="AA17" s="5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ht="21.35" customHeight="1" spans="1:46">
      <c r="A18" s="35" t="s">
        <v>173</v>
      </c>
      <c r="B18" s="36"/>
      <c r="C18" s="36"/>
      <c r="D18" s="36"/>
      <c r="E18" s="37"/>
      <c r="F18" s="25">
        <f>SUM(F16:F17)</f>
        <v>0</v>
      </c>
      <c r="G18" s="25">
        <f t="shared" ref="G18:M18" si="2">SUM(G16:G17)</f>
        <v>0</v>
      </c>
      <c r="H18" s="25">
        <f t="shared" si="2"/>
        <v>0</v>
      </c>
      <c r="I18" s="25">
        <f t="shared" si="2"/>
        <v>0</v>
      </c>
      <c r="J18" s="25">
        <f t="shared" si="2"/>
        <v>0</v>
      </c>
      <c r="K18" s="25">
        <f t="shared" si="2"/>
        <v>0</v>
      </c>
      <c r="L18" s="25">
        <f t="shared" si="2"/>
        <v>0</v>
      </c>
      <c r="M18" s="25">
        <f t="shared" si="2"/>
        <v>18.23</v>
      </c>
      <c r="N18" s="25" t="s">
        <v>70</v>
      </c>
      <c r="O18" s="25">
        <f>SUM(O16:O17)</f>
        <v>148.553</v>
      </c>
      <c r="P18" s="25" t="s">
        <v>70</v>
      </c>
      <c r="Q18" s="25">
        <f>SUM(Q16:Q17)</f>
        <v>726.655</v>
      </c>
      <c r="R18" s="25" t="s">
        <v>70</v>
      </c>
      <c r="S18" s="25">
        <f>SUM(S16:S17)</f>
        <v>935.627</v>
      </c>
      <c r="T18" s="25" t="s">
        <v>70</v>
      </c>
      <c r="U18" s="25" t="s">
        <v>70</v>
      </c>
      <c r="V18" s="25" t="s">
        <v>70</v>
      </c>
      <c r="W18" s="25">
        <v>2</v>
      </c>
      <c r="X18" s="48">
        <f>SUM(X16:X17)</f>
        <v>2.97106</v>
      </c>
      <c r="Y18" s="48">
        <f>SUM(Y16:Y17)</f>
        <v>14.5331</v>
      </c>
      <c r="Z18" s="48">
        <f>SUM(Z16:Z17)</f>
        <v>18.71254</v>
      </c>
      <c r="AA18" s="8"/>
      <c r="AT18" s="2"/>
    </row>
    <row r="19" s="2" customFormat="1" ht="21.35" customHeight="1" spans="1:45">
      <c r="A19" s="35" t="s">
        <v>12</v>
      </c>
      <c r="B19" s="36"/>
      <c r="C19" s="36"/>
      <c r="D19" s="36"/>
      <c r="E19" s="37"/>
      <c r="F19" s="25">
        <f>F18+F14+F10</f>
        <v>15828.12</v>
      </c>
      <c r="G19" s="25">
        <f t="shared" ref="G19:M19" si="3">G18+G14+G10</f>
        <v>11123.6</v>
      </c>
      <c r="H19" s="25">
        <f t="shared" si="3"/>
        <v>4294.18</v>
      </c>
      <c r="I19" s="25">
        <f t="shared" si="3"/>
        <v>1430.72666666667</v>
      </c>
      <c r="J19" s="25">
        <f t="shared" si="3"/>
        <v>1522.308</v>
      </c>
      <c r="K19" s="25">
        <f t="shared" si="3"/>
        <v>1468.388</v>
      </c>
      <c r="L19" s="25">
        <f t="shared" si="3"/>
        <v>1713.084</v>
      </c>
      <c r="M19" s="25">
        <f t="shared" si="3"/>
        <v>21177.23</v>
      </c>
      <c r="N19" s="25" t="s">
        <v>70</v>
      </c>
      <c r="O19" s="25">
        <f>O18+O14+O10</f>
        <v>3157.689</v>
      </c>
      <c r="P19" s="25" t="s">
        <v>70</v>
      </c>
      <c r="Q19" s="25">
        <f>Q18+Q14+Q10</f>
        <v>3119.125</v>
      </c>
      <c r="R19" s="25" t="s">
        <v>70</v>
      </c>
      <c r="S19" s="25">
        <f>S18+S14+S10</f>
        <v>4669.717</v>
      </c>
      <c r="T19" s="25" t="s">
        <v>70</v>
      </c>
      <c r="U19" s="25" t="s">
        <v>70</v>
      </c>
      <c r="V19" s="25" t="s">
        <v>70</v>
      </c>
      <c r="W19" s="25">
        <v>2</v>
      </c>
      <c r="X19" s="48">
        <f>X18+X14+X10</f>
        <v>33.06242</v>
      </c>
      <c r="Y19" s="48">
        <f>Y18+Y14+Y10</f>
        <v>38.4578</v>
      </c>
      <c r="Z19" s="48">
        <f>Z18+Z14+Z10</f>
        <v>122.20376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</sheetData>
  <mergeCells count="31">
    <mergeCell ref="F4:L4"/>
    <mergeCell ref="M4:V4"/>
    <mergeCell ref="H5:I5"/>
    <mergeCell ref="M5:N5"/>
    <mergeCell ref="O5:P5"/>
    <mergeCell ref="Q5:R5"/>
    <mergeCell ref="S5:T5"/>
    <mergeCell ref="A7:Z7"/>
    <mergeCell ref="A10:E10"/>
    <mergeCell ref="A11:Z11"/>
    <mergeCell ref="A14:E14"/>
    <mergeCell ref="A15:Z15"/>
    <mergeCell ref="A18:E18"/>
    <mergeCell ref="A19:E19"/>
    <mergeCell ref="A4:A6"/>
    <mergeCell ref="B4:B6"/>
    <mergeCell ref="C4:C6"/>
    <mergeCell ref="D4:D6"/>
    <mergeCell ref="E4:E6"/>
    <mergeCell ref="F5:F6"/>
    <mergeCell ref="G5:G6"/>
    <mergeCell ref="J5:J6"/>
    <mergeCell ref="K5:K6"/>
    <mergeCell ref="L5:L6"/>
    <mergeCell ref="U5:U6"/>
    <mergeCell ref="V5:V6"/>
    <mergeCell ref="W4:W6"/>
    <mergeCell ref="X4:X6"/>
    <mergeCell ref="Y4:Y6"/>
    <mergeCell ref="Z4:Z6"/>
    <mergeCell ref="A2:Z3"/>
  </mergeCells>
  <printOptions horizontalCentered="1"/>
  <pageMargins left="0.751388888888889" right="0.751388888888889" top="2.40138888888889" bottom="0.550694444444444" header="1.61388888888889" footer="0.354166666666667"/>
  <pageSetup paperSize="9" scale="3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1分</vt:lpstr>
      <vt:lpstr>3分</vt:lpstr>
      <vt:lpstr>1+2</vt:lpstr>
      <vt:lpstr>12月新增企业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囿</cp:lastModifiedBy>
  <dcterms:created xsi:type="dcterms:W3CDTF">2020-08-17T10:10:00Z</dcterms:created>
  <dcterms:modified xsi:type="dcterms:W3CDTF">2021-02-05T08:40:24Z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