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金州电网" sheetId="1" r:id="rId1"/>
  </sheets>
  <definedNames>
    <definedName name="_xlnm.Print_Area" localSheetId="0">金州电网!$A$1:$W$28</definedName>
  </definedNames>
  <calcPr calcId="144525"/>
</workbook>
</file>

<file path=xl/sharedStrings.xml><?xml version="1.0" encoding="utf-8"?>
<sst xmlns="http://schemas.openxmlformats.org/spreadsheetml/2006/main" count="55">
  <si>
    <t>附件</t>
  </si>
  <si>
    <t>2020年全省大工业企业降成本稳预期专项资金金州区域申报情况</t>
  </si>
  <si>
    <t>序号</t>
  </si>
  <si>
    <t>企业名称</t>
  </si>
  <si>
    <t>地区</t>
  </si>
  <si>
    <t>行业</t>
  </si>
  <si>
    <t>变压器容量（KVA）</t>
  </si>
  <si>
    <t>用电账号</t>
  </si>
  <si>
    <t>电价（分/千瓦时）</t>
  </si>
  <si>
    <t>2019年用电量（万千瓦时）</t>
  </si>
  <si>
    <t>2020年用电量（万千瓦时）</t>
  </si>
  <si>
    <t>申报
类型
（分/千瓦时）</t>
  </si>
  <si>
    <t>10月申请资金
（万元）</t>
  </si>
  <si>
    <t>11月申请资金
（万元）</t>
  </si>
  <si>
    <t>电网企业
审核意见</t>
  </si>
  <si>
    <t>合计</t>
  </si>
  <si>
    <t>1-9月</t>
  </si>
  <si>
    <t>10-12月</t>
  </si>
  <si>
    <t>其中10月份</t>
  </si>
  <si>
    <t>其中11月份</t>
  </si>
  <si>
    <t>10月份</t>
  </si>
  <si>
    <t>11月份</t>
  </si>
  <si>
    <t>小计</t>
  </si>
  <si>
    <t>月度平均</t>
  </si>
  <si>
    <t>同比</t>
  </si>
  <si>
    <t>电量</t>
  </si>
  <si>
    <t>一、用电贡献大类</t>
  </si>
  <si>
    <t>贵州聚鑫钢铁（集团）有限公司（原黔西南州聚鑫工贸总公司）</t>
  </si>
  <si>
    <t>黔西南州</t>
  </si>
  <si>
    <t>铁合金</t>
  </si>
  <si>
    <t>兴义市昊威（集团）森乾冶炼有限公司</t>
  </si>
  <si>
    <t>兴义市昊威（集团）昌威冶炼有限公司</t>
  </si>
  <si>
    <t>贵州兴仁登高新材料有限公司（二厂）</t>
  </si>
  <si>
    <t>电解铝</t>
  </si>
  <si>
    <t>贵州弘聚铁合金有限公司</t>
  </si>
  <si>
    <t>/</t>
  </si>
  <si>
    <t>黔西南泰龙（集团）中联铁合金有限公司</t>
  </si>
  <si>
    <t>兴义市昊威（集团）昌威冶炼有限公司郑屯分公司</t>
  </si>
  <si>
    <t>中信大锰钦州矿业有限公司兴义分公司</t>
  </si>
  <si>
    <t>1503940754、1506444448</t>
  </si>
  <si>
    <t>贵州宜兴化工有限公司</t>
  </si>
  <si>
    <t>化工</t>
  </si>
  <si>
    <t>贵州黔桂金州建材有限公司</t>
  </si>
  <si>
    <t>建材</t>
  </si>
  <si>
    <t>贵州启旺矿业有限公司（原宏发厂地址）</t>
  </si>
  <si>
    <t>贵州金润能源投资管理有限公司</t>
  </si>
  <si>
    <t>贵州欣兴锰业有限责任公司</t>
  </si>
  <si>
    <t>贵州顶效开发区北辰特耐有限公司</t>
  </si>
  <si>
    <t>贵州兴义西南水泥有限公司</t>
  </si>
  <si>
    <t>华新贵州顶效特种水泥有限公司</t>
  </si>
  <si>
    <t>二、困难工业企业</t>
  </si>
  <si>
    <t>贵州阳光万峰实业开发有限公司</t>
  </si>
  <si>
    <t>1分16户</t>
  </si>
  <si>
    <t>3分1户</t>
  </si>
  <si>
    <t>共17户</t>
  </si>
</sst>
</file>

<file path=xl/styles.xml><?xml version="1.0" encoding="utf-8"?>
<styleSheet xmlns="http://schemas.openxmlformats.org/spreadsheetml/2006/main">
  <numFmts count="8">
    <numFmt numFmtId="176" formatCode="0.00_ "/>
    <numFmt numFmtId="42" formatCode="_ &quot;￥&quot;* #,##0_ ;_ &quot;￥&quot;* \-#,##0_ ;_ &quot;￥&quot;* &quot;-&quot;_ ;_ @_ "/>
    <numFmt numFmtId="177" formatCode="0_ "/>
    <numFmt numFmtId="44" formatCode="_ &quot;￥&quot;* #,##0.00_ ;_ &quot;￥&quot;* \-#,##0.00_ ;_ &quot;￥&quot;* &quot;-&quot;??_ ;_ @_ "/>
    <numFmt numFmtId="178" formatCode="_-[$€-2]* #,##0.00_-;\-[$€-2]* #,##0.00_-;_-[$€-2]* &quot;-&quot;??_-"/>
    <numFmt numFmtId="43" formatCode="_ * #,##0.00_ ;_ * \-#,##0.00_ ;_ * &quot;-&quot;??_ ;_ @_ "/>
    <numFmt numFmtId="179" formatCode="0.0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8"/>
      <color theme="1"/>
      <name val="宋体"/>
      <charset val="134"/>
      <scheme val="minor"/>
    </font>
    <font>
      <sz val="20"/>
      <name val="方正小标宋_GBK"/>
      <charset val="134"/>
    </font>
    <font>
      <sz val="11"/>
      <name val="黑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17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7" fillId="14" borderId="21" applyNumberFormat="0" applyAlignment="0" applyProtection="0">
      <alignment vertical="center"/>
    </xf>
    <xf numFmtId="0" fontId="12" fillId="14" borderId="15" applyNumberFormat="0" applyAlignment="0" applyProtection="0">
      <alignment vertical="center"/>
    </xf>
    <xf numFmtId="0" fontId="15" fillId="18" borderId="18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178" fontId="11" fillId="0" borderId="0"/>
    <xf numFmtId="0" fontId="11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left" vertical="center" wrapText="1"/>
    </xf>
    <xf numFmtId="177" fontId="0" fillId="2" borderId="2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77" fontId="6" fillId="2" borderId="7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77" fontId="6" fillId="2" borderId="2" xfId="11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177" fontId="6" fillId="0" borderId="2" xfId="11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10 2" xfId="49"/>
    <cellStyle name="常规 2" xfId="50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M28"/>
  <sheetViews>
    <sheetView tabSelected="1" zoomScale="85" zoomScaleNormal="85" workbookViewId="0">
      <selection activeCell="A2" sqref="A2:W3"/>
    </sheetView>
  </sheetViews>
  <sheetFormatPr defaultColWidth="8.89166666666667" defaultRowHeight="13.5"/>
  <cols>
    <col min="1" max="1" width="6.48333333333333" customWidth="1"/>
    <col min="2" max="2" width="62.7416666666667" customWidth="1"/>
    <col min="3" max="3" width="10.8416666666667" customWidth="1"/>
    <col min="5" max="5" width="10.9833333333333" customWidth="1"/>
    <col min="6" max="6" width="17.25" hidden="1" customWidth="1"/>
    <col min="7" max="7" width="11.025" hidden="1" customWidth="1"/>
    <col min="8" max="9" width="11"/>
    <col min="10" max="11" width="9.89166666666667"/>
    <col min="12" max="12" width="12.675" customWidth="1"/>
    <col min="13" max="13" width="13.0666666666667" customWidth="1"/>
    <col min="14" max="14" width="11"/>
    <col min="16" max="16" width="9.89166666666667"/>
    <col min="17" max="17" width="9.66666666666667"/>
    <col min="18" max="18" width="10.775"/>
    <col min="19" max="19" width="11"/>
    <col min="20" max="20" width="15.4333333333333" customWidth="1"/>
    <col min="21" max="22" width="11"/>
    <col min="23" max="23" width="8.89166666666667" customWidth="1"/>
  </cols>
  <sheetData>
    <row r="1" spans="1:1">
      <c r="A1" s="6" t="s">
        <v>0</v>
      </c>
    </row>
    <row r="2" s="1" customFormat="1" ht="30" customHeight="1" spans="1:39">
      <c r="A2" s="7" t="s">
        <v>1</v>
      </c>
      <c r="B2" s="8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</row>
    <row r="3" s="1" customFormat="1" ht="20" customHeight="1" spans="1:39">
      <c r="A3" s="7"/>
      <c r="B3" s="8"/>
      <c r="C3" s="8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</row>
    <row r="4" s="2" customFormat="1" ht="30" customHeight="1" spans="1:39">
      <c r="A4" s="9" t="s">
        <v>2</v>
      </c>
      <c r="B4" s="9" t="s">
        <v>3</v>
      </c>
      <c r="C4" s="9" t="s">
        <v>4</v>
      </c>
      <c r="D4" s="10" t="s">
        <v>5</v>
      </c>
      <c r="E4" s="10" t="s">
        <v>6</v>
      </c>
      <c r="F4" s="11" t="s">
        <v>7</v>
      </c>
      <c r="G4" s="11" t="s">
        <v>8</v>
      </c>
      <c r="H4" s="12" t="s">
        <v>9</v>
      </c>
      <c r="I4" s="12"/>
      <c r="J4" s="12"/>
      <c r="K4" s="12"/>
      <c r="L4" s="12"/>
      <c r="M4" s="12"/>
      <c r="N4" s="37" t="s">
        <v>10</v>
      </c>
      <c r="O4" s="37"/>
      <c r="P4" s="37"/>
      <c r="Q4" s="37"/>
      <c r="R4" s="37"/>
      <c r="S4" s="37"/>
      <c r="T4" s="45" t="s">
        <v>11</v>
      </c>
      <c r="U4" s="11" t="s">
        <v>12</v>
      </c>
      <c r="V4" s="11" t="s">
        <v>13</v>
      </c>
      <c r="W4" s="18" t="s">
        <v>14</v>
      </c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</row>
    <row r="5" s="2" customFormat="1" ht="32" customHeight="1" spans="1:39">
      <c r="A5" s="13"/>
      <c r="B5" s="13"/>
      <c r="C5" s="13"/>
      <c r="D5" s="14"/>
      <c r="E5" s="14"/>
      <c r="F5" s="11"/>
      <c r="G5" s="11"/>
      <c r="H5" s="15" t="s">
        <v>15</v>
      </c>
      <c r="I5" s="15" t="s">
        <v>16</v>
      </c>
      <c r="J5" s="37" t="s">
        <v>17</v>
      </c>
      <c r="K5" s="37"/>
      <c r="L5" s="38" t="s">
        <v>18</v>
      </c>
      <c r="M5" s="37" t="s">
        <v>19</v>
      </c>
      <c r="N5" s="39" t="s">
        <v>16</v>
      </c>
      <c r="O5" s="40"/>
      <c r="P5" s="41" t="s">
        <v>20</v>
      </c>
      <c r="Q5" s="40"/>
      <c r="R5" s="47" t="s">
        <v>21</v>
      </c>
      <c r="S5" s="47"/>
      <c r="T5" s="48"/>
      <c r="U5" s="11"/>
      <c r="V5" s="11"/>
      <c r="W5" s="18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</row>
    <row r="6" s="2" customFormat="1" ht="32" customHeight="1" spans="1:39">
      <c r="A6" s="13"/>
      <c r="B6" s="13"/>
      <c r="C6" s="13"/>
      <c r="D6" s="14"/>
      <c r="E6" s="14"/>
      <c r="F6" s="11"/>
      <c r="G6" s="11"/>
      <c r="H6" s="16"/>
      <c r="I6" s="16"/>
      <c r="J6" s="38" t="s">
        <v>22</v>
      </c>
      <c r="K6" s="42" t="s">
        <v>23</v>
      </c>
      <c r="L6" s="42"/>
      <c r="M6" s="37"/>
      <c r="N6" s="43" t="s">
        <v>22</v>
      </c>
      <c r="O6" s="14" t="s">
        <v>24</v>
      </c>
      <c r="P6" s="10" t="s">
        <v>25</v>
      </c>
      <c r="Q6" s="10" t="s">
        <v>24</v>
      </c>
      <c r="R6" s="48" t="s">
        <v>25</v>
      </c>
      <c r="S6" s="48" t="s">
        <v>24</v>
      </c>
      <c r="T6" s="48"/>
      <c r="U6" s="10"/>
      <c r="V6" s="10"/>
      <c r="W6" s="9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</row>
    <row r="7" s="3" customFormat="1" ht="21.35" customHeight="1" spans="1:39">
      <c r="A7" s="17" t="s">
        <v>26</v>
      </c>
      <c r="B7" s="17"/>
      <c r="C7" s="17"/>
      <c r="D7" s="18"/>
      <c r="E7" s="17"/>
      <c r="F7" s="17"/>
      <c r="G7" s="18"/>
      <c r="H7" s="18"/>
      <c r="I7" s="18"/>
      <c r="J7" s="18"/>
      <c r="K7" s="18"/>
      <c r="L7" s="18"/>
      <c r="M7" s="18"/>
      <c r="N7" s="18"/>
      <c r="O7" s="18"/>
      <c r="P7" s="17"/>
      <c r="Q7" s="17"/>
      <c r="R7" s="17"/>
      <c r="S7" s="17"/>
      <c r="T7" s="18"/>
      <c r="U7" s="17"/>
      <c r="V7" s="17"/>
      <c r="W7" s="17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="4" customFormat="1" ht="21.35" customHeight="1" spans="1:39">
      <c r="A8" s="19">
        <v>1</v>
      </c>
      <c r="B8" s="20" t="s">
        <v>27</v>
      </c>
      <c r="C8" s="21" t="s">
        <v>28</v>
      </c>
      <c r="D8" s="19" t="s">
        <v>29</v>
      </c>
      <c r="E8" s="19">
        <v>126000</v>
      </c>
      <c r="F8" s="19">
        <v>1500162016</v>
      </c>
      <c r="G8" s="22">
        <v>37</v>
      </c>
      <c r="H8" s="22">
        <f t="shared" ref="H8:H23" si="0">I8+J8</f>
        <v>42055.278</v>
      </c>
      <c r="I8" s="22">
        <v>30021.2</v>
      </c>
      <c r="J8" s="22">
        <v>12034.078</v>
      </c>
      <c r="K8" s="22">
        <f t="shared" ref="K8:K23" si="1">J8/3</f>
        <v>4011.35933333333</v>
      </c>
      <c r="L8" s="22">
        <v>3860.36</v>
      </c>
      <c r="M8" s="22">
        <v>3968.3</v>
      </c>
      <c r="N8" s="22">
        <v>32890.11</v>
      </c>
      <c r="O8" s="22">
        <f t="shared" ref="O8:O24" si="2">(N8-I8)/I8*100</f>
        <v>9.55628022863843</v>
      </c>
      <c r="P8" s="22">
        <v>4142.62</v>
      </c>
      <c r="Q8" s="22">
        <f t="shared" ref="Q8:Q24" si="3">(P8-L8)/L8*100</f>
        <v>7.31175330798163</v>
      </c>
      <c r="R8" s="22">
        <v>4479.78</v>
      </c>
      <c r="S8" s="49">
        <f>(R8-M8)/M8*100</f>
        <v>12.8891464859008</v>
      </c>
      <c r="T8" s="19">
        <v>1</v>
      </c>
      <c r="U8" s="50">
        <f t="shared" ref="U8:U24" si="4">P8*0.01</f>
        <v>41.4262</v>
      </c>
      <c r="V8" s="50">
        <f t="shared" ref="V8:V24" si="5">R8*0.01</f>
        <v>44.7978</v>
      </c>
      <c r="W8" s="19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</row>
    <row r="9" s="4" customFormat="1" ht="21.35" customHeight="1" spans="1:39">
      <c r="A9" s="19">
        <v>2</v>
      </c>
      <c r="B9" s="20" t="s">
        <v>30</v>
      </c>
      <c r="C9" s="21" t="s">
        <v>28</v>
      </c>
      <c r="D9" s="19" t="s">
        <v>29</v>
      </c>
      <c r="E9" s="19">
        <v>72000</v>
      </c>
      <c r="F9" s="19">
        <v>9756381917</v>
      </c>
      <c r="G9" s="22">
        <v>38</v>
      </c>
      <c r="H9" s="22">
        <f t="shared" si="0"/>
        <v>48070.218</v>
      </c>
      <c r="I9" s="22">
        <v>35539.644</v>
      </c>
      <c r="J9" s="22">
        <v>12530.574</v>
      </c>
      <c r="K9" s="22">
        <f t="shared" si="1"/>
        <v>4176.858</v>
      </c>
      <c r="L9" s="22">
        <v>4313.764</v>
      </c>
      <c r="M9" s="22">
        <v>4326.364</v>
      </c>
      <c r="N9" s="22">
        <v>38077.676</v>
      </c>
      <c r="O9" s="22">
        <f t="shared" si="2"/>
        <v>7.14141087063224</v>
      </c>
      <c r="P9" s="22">
        <v>4046.938</v>
      </c>
      <c r="Q9" s="22">
        <f t="shared" si="3"/>
        <v>-6.18545659892382</v>
      </c>
      <c r="R9" s="22">
        <v>4772.726</v>
      </c>
      <c r="S9" s="49">
        <f t="shared" ref="S9:S24" si="6">(R9-M9)/M9*100</f>
        <v>10.3172548588145</v>
      </c>
      <c r="T9" s="19">
        <v>1</v>
      </c>
      <c r="U9" s="50">
        <f t="shared" si="4"/>
        <v>40.46938</v>
      </c>
      <c r="V9" s="50">
        <f t="shared" si="5"/>
        <v>47.72726</v>
      </c>
      <c r="W9" s="19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</row>
    <row r="10" s="4" customFormat="1" ht="21.35" customHeight="1" spans="1:39">
      <c r="A10" s="19">
        <v>3</v>
      </c>
      <c r="B10" s="20" t="s">
        <v>31</v>
      </c>
      <c r="C10" s="21" t="s">
        <v>28</v>
      </c>
      <c r="D10" s="19" t="s">
        <v>29</v>
      </c>
      <c r="E10" s="19">
        <v>50000</v>
      </c>
      <c r="F10" s="19">
        <v>9765100576</v>
      </c>
      <c r="G10" s="22">
        <v>37</v>
      </c>
      <c r="H10" s="22">
        <f t="shared" si="0"/>
        <v>21932.106</v>
      </c>
      <c r="I10" s="22">
        <v>12105.576</v>
      </c>
      <c r="J10" s="22">
        <v>9826.53</v>
      </c>
      <c r="K10" s="22">
        <f t="shared" si="1"/>
        <v>3275.51</v>
      </c>
      <c r="L10" s="22">
        <v>3187.842</v>
      </c>
      <c r="M10" s="22">
        <v>3342.234</v>
      </c>
      <c r="N10" s="22">
        <v>24820.404</v>
      </c>
      <c r="O10" s="22">
        <f t="shared" si="2"/>
        <v>105.032821238742</v>
      </c>
      <c r="P10" s="22">
        <v>3127.194</v>
      </c>
      <c r="Q10" s="22">
        <f t="shared" si="3"/>
        <v>-1.90247822821834</v>
      </c>
      <c r="R10" s="22">
        <v>3313.597</v>
      </c>
      <c r="S10" s="49">
        <f t="shared" si="6"/>
        <v>-0.856822113592277</v>
      </c>
      <c r="T10" s="19">
        <v>1</v>
      </c>
      <c r="U10" s="50">
        <f t="shared" si="4"/>
        <v>31.27194</v>
      </c>
      <c r="V10" s="50">
        <f t="shared" si="5"/>
        <v>33.13597</v>
      </c>
      <c r="W10" s="19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</row>
    <row r="11" s="4" customFormat="1" ht="21.35" customHeight="1" spans="1:39">
      <c r="A11" s="19">
        <v>4</v>
      </c>
      <c r="B11" s="23" t="s">
        <v>32</v>
      </c>
      <c r="C11" s="21" t="s">
        <v>28</v>
      </c>
      <c r="D11" s="19" t="s">
        <v>33</v>
      </c>
      <c r="E11" s="19">
        <v>150000</v>
      </c>
      <c r="F11" s="19">
        <v>1800150009</v>
      </c>
      <c r="G11" s="22">
        <v>35</v>
      </c>
      <c r="H11" s="22">
        <f t="shared" si="0"/>
        <v>26551.36</v>
      </c>
      <c r="I11" s="22">
        <v>24328.48</v>
      </c>
      <c r="J11" s="22">
        <v>2222.88</v>
      </c>
      <c r="K11" s="22">
        <f t="shared" si="1"/>
        <v>740.96</v>
      </c>
      <c r="L11" s="22">
        <v>292.16</v>
      </c>
      <c r="M11" s="22">
        <v>1235.52</v>
      </c>
      <c r="N11" s="22">
        <v>24451.68</v>
      </c>
      <c r="O11" s="22">
        <f t="shared" si="2"/>
        <v>0.506402372856836</v>
      </c>
      <c r="P11" s="22">
        <v>2377.76</v>
      </c>
      <c r="Q11" s="22">
        <f t="shared" si="3"/>
        <v>713.855421686747</v>
      </c>
      <c r="R11" s="22">
        <v>9782.08</v>
      </c>
      <c r="S11" s="49">
        <f t="shared" si="6"/>
        <v>691.737891737892</v>
      </c>
      <c r="T11" s="19">
        <v>1</v>
      </c>
      <c r="U11" s="50">
        <f t="shared" si="4"/>
        <v>23.7776</v>
      </c>
      <c r="V11" s="50">
        <f t="shared" si="5"/>
        <v>97.8208</v>
      </c>
      <c r="W11" s="19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</row>
    <row r="12" s="4" customFormat="1" ht="21.35" customHeight="1" spans="1:39">
      <c r="A12" s="19">
        <v>5</v>
      </c>
      <c r="B12" s="23" t="s">
        <v>34</v>
      </c>
      <c r="C12" s="21" t="s">
        <v>28</v>
      </c>
      <c r="D12" s="19" t="s">
        <v>29</v>
      </c>
      <c r="E12" s="19">
        <v>25000</v>
      </c>
      <c r="F12" s="19">
        <v>3509510808</v>
      </c>
      <c r="G12" s="22">
        <v>38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10314.22</v>
      </c>
      <c r="O12" s="22" t="s">
        <v>35</v>
      </c>
      <c r="P12" s="22">
        <v>1945.328</v>
      </c>
      <c r="Q12" s="22" t="s">
        <v>35</v>
      </c>
      <c r="R12" s="22">
        <v>1543.696</v>
      </c>
      <c r="S12" s="49" t="s">
        <v>35</v>
      </c>
      <c r="T12" s="19">
        <v>1</v>
      </c>
      <c r="U12" s="50">
        <f t="shared" si="4"/>
        <v>19.45328</v>
      </c>
      <c r="V12" s="50">
        <f t="shared" si="5"/>
        <v>15.43696</v>
      </c>
      <c r="W12" s="19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</row>
    <row r="13" s="4" customFormat="1" ht="21.35" customHeight="1" spans="1:39">
      <c r="A13" s="19">
        <v>6</v>
      </c>
      <c r="B13" s="20" t="s">
        <v>36</v>
      </c>
      <c r="C13" s="21" t="s">
        <v>28</v>
      </c>
      <c r="D13" s="19" t="s">
        <v>29</v>
      </c>
      <c r="E13" s="19">
        <v>31500</v>
      </c>
      <c r="F13" s="19">
        <v>1500141297</v>
      </c>
      <c r="G13" s="22">
        <v>38</v>
      </c>
      <c r="H13" s="22">
        <f t="shared" si="0"/>
        <v>9545.298</v>
      </c>
      <c r="I13" s="22">
        <v>5250.06</v>
      </c>
      <c r="J13" s="22">
        <v>4295.238</v>
      </c>
      <c r="K13" s="22">
        <f t="shared" si="1"/>
        <v>1431.746</v>
      </c>
      <c r="L13" s="22">
        <v>1927.99</v>
      </c>
      <c r="M13" s="22">
        <v>850.18</v>
      </c>
      <c r="N13" s="22">
        <v>14865.71</v>
      </c>
      <c r="O13" s="22">
        <f t="shared" si="2"/>
        <v>183.153144916439</v>
      </c>
      <c r="P13" s="22">
        <v>1634.424</v>
      </c>
      <c r="Q13" s="22">
        <f t="shared" si="3"/>
        <v>-15.2265312579422</v>
      </c>
      <c r="R13" s="22">
        <v>1002.58</v>
      </c>
      <c r="S13" s="49">
        <f t="shared" si="6"/>
        <v>17.9256157519584</v>
      </c>
      <c r="T13" s="19">
        <v>1</v>
      </c>
      <c r="U13" s="50">
        <f t="shared" si="4"/>
        <v>16.34424</v>
      </c>
      <c r="V13" s="50">
        <f t="shared" si="5"/>
        <v>10.0258</v>
      </c>
      <c r="W13" s="19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</row>
    <row r="14" s="4" customFormat="1" ht="21.35" customHeight="1" spans="1:39">
      <c r="A14" s="19">
        <v>7</v>
      </c>
      <c r="B14" s="20" t="s">
        <v>37</v>
      </c>
      <c r="C14" s="21" t="s">
        <v>28</v>
      </c>
      <c r="D14" s="19" t="s">
        <v>29</v>
      </c>
      <c r="E14" s="19">
        <v>25000</v>
      </c>
      <c r="F14" s="19">
        <v>1501820047</v>
      </c>
      <c r="G14" s="22">
        <v>37</v>
      </c>
      <c r="H14" s="22">
        <f t="shared" si="0"/>
        <v>15493.35</v>
      </c>
      <c r="I14" s="22">
        <v>11249.95</v>
      </c>
      <c r="J14" s="22">
        <v>4243.4</v>
      </c>
      <c r="K14" s="22">
        <f t="shared" si="1"/>
        <v>1414.46666666667</v>
      </c>
      <c r="L14" s="22">
        <v>1364.614</v>
      </c>
      <c r="M14" s="22">
        <v>1470.78</v>
      </c>
      <c r="N14" s="22">
        <v>11159</v>
      </c>
      <c r="O14" s="22">
        <f t="shared" si="2"/>
        <v>-0.80844803754684</v>
      </c>
      <c r="P14" s="22">
        <v>1338.204</v>
      </c>
      <c r="Q14" s="22">
        <f t="shared" si="3"/>
        <v>-1.93534581940388</v>
      </c>
      <c r="R14" s="22">
        <v>1319.93</v>
      </c>
      <c r="S14" s="49">
        <f t="shared" si="6"/>
        <v>-10.2564625572825</v>
      </c>
      <c r="T14" s="19">
        <v>1</v>
      </c>
      <c r="U14" s="50">
        <f t="shared" si="4"/>
        <v>13.38204</v>
      </c>
      <c r="V14" s="50">
        <f t="shared" si="5"/>
        <v>13.1993</v>
      </c>
      <c r="W14" s="19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</row>
    <row r="15" s="4" customFormat="1" ht="21.35" customHeight="1" spans="1:39">
      <c r="A15" s="19">
        <v>8</v>
      </c>
      <c r="B15" s="20" t="s">
        <v>38</v>
      </c>
      <c r="C15" s="21" t="s">
        <v>28</v>
      </c>
      <c r="D15" s="19" t="s">
        <v>29</v>
      </c>
      <c r="E15" s="19">
        <v>50000</v>
      </c>
      <c r="F15" s="24" t="s">
        <v>39</v>
      </c>
      <c r="G15" s="22">
        <v>38</v>
      </c>
      <c r="H15" s="22">
        <f t="shared" si="0"/>
        <v>15039.12</v>
      </c>
      <c r="I15" s="22">
        <v>10794.72</v>
      </c>
      <c r="J15" s="22">
        <v>4244.4</v>
      </c>
      <c r="K15" s="22">
        <f t="shared" si="1"/>
        <v>1414.8</v>
      </c>
      <c r="L15" s="22">
        <v>2427.21</v>
      </c>
      <c r="M15" s="22">
        <v>434.45</v>
      </c>
      <c r="N15" s="22">
        <v>11335.88</v>
      </c>
      <c r="O15" s="22">
        <f t="shared" si="2"/>
        <v>5.01319163442868</v>
      </c>
      <c r="P15" s="22">
        <v>1322.08</v>
      </c>
      <c r="Q15" s="22">
        <f t="shared" si="3"/>
        <v>-45.5308770151738</v>
      </c>
      <c r="R15" s="22">
        <v>1653.99</v>
      </c>
      <c r="S15" s="49">
        <f t="shared" si="6"/>
        <v>280.708942340891</v>
      </c>
      <c r="T15" s="19">
        <v>1</v>
      </c>
      <c r="U15" s="50">
        <f t="shared" si="4"/>
        <v>13.2208</v>
      </c>
      <c r="V15" s="50">
        <f t="shared" si="5"/>
        <v>16.5399</v>
      </c>
      <c r="W15" s="19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</row>
    <row r="16" s="4" customFormat="1" ht="21.35" customHeight="1" spans="1:39">
      <c r="A16" s="25">
        <v>9</v>
      </c>
      <c r="B16" s="26" t="s">
        <v>40</v>
      </c>
      <c r="C16" s="21" t="s">
        <v>28</v>
      </c>
      <c r="D16" s="25" t="s">
        <v>41</v>
      </c>
      <c r="E16" s="25">
        <v>4000</v>
      </c>
      <c r="F16" s="19">
        <v>3510440045</v>
      </c>
      <c r="G16" s="27">
        <v>38</v>
      </c>
      <c r="H16" s="27">
        <f t="shared" si="0"/>
        <v>1596.81</v>
      </c>
      <c r="I16" s="27">
        <v>1187.51</v>
      </c>
      <c r="J16" s="27">
        <v>409.3</v>
      </c>
      <c r="K16" s="27">
        <f t="shared" si="1"/>
        <v>136.433333333333</v>
      </c>
      <c r="L16" s="27">
        <v>108.04</v>
      </c>
      <c r="M16" s="27">
        <v>136.38</v>
      </c>
      <c r="N16" s="27">
        <v>1359.23</v>
      </c>
      <c r="O16" s="27">
        <f t="shared" si="2"/>
        <v>14.4605098062332</v>
      </c>
      <c r="P16" s="27">
        <v>166.12</v>
      </c>
      <c r="Q16" s="27">
        <f t="shared" si="3"/>
        <v>53.7578674564976</v>
      </c>
      <c r="R16" s="27">
        <v>155.016</v>
      </c>
      <c r="S16" s="49">
        <f t="shared" si="6"/>
        <v>13.6647602287725</v>
      </c>
      <c r="T16" s="25">
        <v>1</v>
      </c>
      <c r="U16" s="52">
        <f t="shared" si="4"/>
        <v>1.6612</v>
      </c>
      <c r="V16" s="52">
        <f t="shared" si="5"/>
        <v>1.55016</v>
      </c>
      <c r="W16" s="25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</row>
    <row r="17" s="4" customFormat="1" ht="21.35" customHeight="1" spans="1:39">
      <c r="A17" s="19">
        <v>10</v>
      </c>
      <c r="B17" s="20" t="s">
        <v>42</v>
      </c>
      <c r="C17" s="21" t="s">
        <v>28</v>
      </c>
      <c r="D17" s="19" t="s">
        <v>43</v>
      </c>
      <c r="E17" s="28">
        <v>31500</v>
      </c>
      <c r="F17" s="19">
        <v>9764640183</v>
      </c>
      <c r="G17" s="29">
        <v>39</v>
      </c>
      <c r="H17" s="22">
        <f t="shared" si="0"/>
        <v>9324.04</v>
      </c>
      <c r="I17" s="22">
        <v>6667.1</v>
      </c>
      <c r="J17" s="22">
        <v>2656.94</v>
      </c>
      <c r="K17" s="22">
        <f t="shared" si="1"/>
        <v>885.646666666667</v>
      </c>
      <c r="L17" s="22">
        <v>846.78</v>
      </c>
      <c r="M17" s="22">
        <v>884.84</v>
      </c>
      <c r="N17" s="22">
        <v>6751.58</v>
      </c>
      <c r="O17" s="22">
        <f t="shared" si="2"/>
        <v>1.26711763735357</v>
      </c>
      <c r="P17" s="22">
        <v>996.82</v>
      </c>
      <c r="Q17" s="22">
        <f t="shared" si="3"/>
        <v>17.7188880228631</v>
      </c>
      <c r="R17" s="22">
        <v>1125.3</v>
      </c>
      <c r="S17" s="49">
        <f t="shared" si="6"/>
        <v>27.1755345599204</v>
      </c>
      <c r="T17" s="19">
        <v>1</v>
      </c>
      <c r="U17" s="50">
        <f t="shared" si="4"/>
        <v>9.9682</v>
      </c>
      <c r="V17" s="50">
        <f t="shared" si="5"/>
        <v>11.253</v>
      </c>
      <c r="W17" s="19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</row>
    <row r="18" s="4" customFormat="1" ht="21.35" customHeight="1" spans="1:39">
      <c r="A18" s="19">
        <v>11</v>
      </c>
      <c r="B18" s="23" t="s">
        <v>44</v>
      </c>
      <c r="C18" s="21" t="s">
        <v>28</v>
      </c>
      <c r="D18" s="30" t="s">
        <v>29</v>
      </c>
      <c r="E18" s="19">
        <v>25000</v>
      </c>
      <c r="F18" s="19">
        <v>1500601504</v>
      </c>
      <c r="G18" s="29">
        <v>38</v>
      </c>
      <c r="H18" s="22">
        <f t="shared" si="0"/>
        <v>0</v>
      </c>
      <c r="I18" s="22">
        <v>0</v>
      </c>
      <c r="J18" s="22">
        <v>0</v>
      </c>
      <c r="K18" s="22">
        <f t="shared" si="1"/>
        <v>0</v>
      </c>
      <c r="L18" s="22">
        <v>0</v>
      </c>
      <c r="M18" s="22">
        <v>0</v>
      </c>
      <c r="N18" s="22">
        <v>3780.99</v>
      </c>
      <c r="O18" s="22" t="s">
        <v>35</v>
      </c>
      <c r="P18" s="22">
        <v>984.3638</v>
      </c>
      <c r="Q18" s="22" t="s">
        <v>35</v>
      </c>
      <c r="R18" s="22">
        <v>1118.9317</v>
      </c>
      <c r="S18" s="49" t="s">
        <v>35</v>
      </c>
      <c r="T18" s="19">
        <v>1</v>
      </c>
      <c r="U18" s="50">
        <f t="shared" si="4"/>
        <v>9.843638</v>
      </c>
      <c r="V18" s="50">
        <f t="shared" si="5"/>
        <v>11.189317</v>
      </c>
      <c r="W18" s="19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</row>
    <row r="19" s="4" customFormat="1" ht="21.35" customHeight="1" spans="1:39">
      <c r="A19" s="19">
        <v>12</v>
      </c>
      <c r="B19" s="23" t="s">
        <v>45</v>
      </c>
      <c r="C19" s="21" t="s">
        <v>28</v>
      </c>
      <c r="D19" s="19" t="s">
        <v>29</v>
      </c>
      <c r="E19" s="28">
        <v>24000</v>
      </c>
      <c r="F19" s="19">
        <v>9761420179</v>
      </c>
      <c r="G19" s="29">
        <v>35</v>
      </c>
      <c r="H19" s="22">
        <f t="shared" si="0"/>
        <v>23348.6</v>
      </c>
      <c r="I19" s="22">
        <v>18159.9</v>
      </c>
      <c r="J19" s="22">
        <v>5188.7</v>
      </c>
      <c r="K19" s="22">
        <f t="shared" si="1"/>
        <v>1729.56666666667</v>
      </c>
      <c r="L19" s="22">
        <v>2321</v>
      </c>
      <c r="M19" s="22">
        <v>810.7</v>
      </c>
      <c r="N19" s="22">
        <v>16627.6</v>
      </c>
      <c r="O19" s="22">
        <f t="shared" si="2"/>
        <v>-8.43782179417289</v>
      </c>
      <c r="P19" s="22">
        <v>889.9</v>
      </c>
      <c r="Q19" s="22">
        <f t="shared" si="3"/>
        <v>-61.6587677725118</v>
      </c>
      <c r="R19" s="22">
        <v>0</v>
      </c>
      <c r="S19" s="49">
        <f t="shared" si="6"/>
        <v>-100</v>
      </c>
      <c r="T19" s="19">
        <v>1</v>
      </c>
      <c r="U19" s="50">
        <f t="shared" si="4"/>
        <v>8.899</v>
      </c>
      <c r="V19" s="50">
        <f t="shared" si="5"/>
        <v>0</v>
      </c>
      <c r="W19" s="19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</row>
    <row r="20" s="4" customFormat="1" ht="21.35" customHeight="1" spans="1:39">
      <c r="A20" s="19">
        <v>13</v>
      </c>
      <c r="B20" s="20" t="s">
        <v>46</v>
      </c>
      <c r="C20" s="21" t="s">
        <v>28</v>
      </c>
      <c r="D20" s="19" t="s">
        <v>29</v>
      </c>
      <c r="E20" s="28">
        <v>12500</v>
      </c>
      <c r="F20" s="19">
        <v>1505480742</v>
      </c>
      <c r="G20" s="29">
        <v>38</v>
      </c>
      <c r="H20" s="22">
        <f t="shared" si="0"/>
        <v>5037.4099</v>
      </c>
      <c r="I20" s="22">
        <v>4412.1041</v>
      </c>
      <c r="J20" s="22">
        <v>625.3058</v>
      </c>
      <c r="K20" s="22">
        <f t="shared" si="1"/>
        <v>208.435266666667</v>
      </c>
      <c r="L20" s="22">
        <v>623.343</v>
      </c>
      <c r="M20" s="22">
        <v>0</v>
      </c>
      <c r="N20" s="22">
        <v>5854.926</v>
      </c>
      <c r="O20" s="22">
        <f t="shared" si="2"/>
        <v>32.7014473661218</v>
      </c>
      <c r="P20" s="22">
        <v>588.784</v>
      </c>
      <c r="Q20" s="22">
        <f t="shared" si="3"/>
        <v>-5.54413862031016</v>
      </c>
      <c r="R20" s="22">
        <v>588</v>
      </c>
      <c r="S20" s="49" t="s">
        <v>35</v>
      </c>
      <c r="T20" s="19">
        <v>1</v>
      </c>
      <c r="U20" s="50">
        <f t="shared" si="4"/>
        <v>5.88784</v>
      </c>
      <c r="V20" s="50">
        <f t="shared" si="5"/>
        <v>5.88</v>
      </c>
      <c r="W20" s="19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</row>
    <row r="21" s="4" customFormat="1" ht="21.35" customHeight="1" spans="1:39">
      <c r="A21" s="19">
        <v>14</v>
      </c>
      <c r="B21" s="20" t="s">
        <v>47</v>
      </c>
      <c r="C21" s="21" t="s">
        <v>28</v>
      </c>
      <c r="D21" s="19" t="s">
        <v>29</v>
      </c>
      <c r="E21" s="19">
        <v>10000</v>
      </c>
      <c r="F21" s="19">
        <v>1500162045</v>
      </c>
      <c r="G21" s="22">
        <v>38</v>
      </c>
      <c r="H21" s="22">
        <f t="shared" si="0"/>
        <v>5657.83</v>
      </c>
      <c r="I21" s="22">
        <v>3841.47</v>
      </c>
      <c r="J21" s="22">
        <v>1816.36</v>
      </c>
      <c r="K21" s="22">
        <f t="shared" si="1"/>
        <v>605.453333333333</v>
      </c>
      <c r="L21" s="22">
        <v>627.9</v>
      </c>
      <c r="M21" s="22">
        <v>601.79</v>
      </c>
      <c r="N21" s="22">
        <v>4731.076</v>
      </c>
      <c r="O21" s="22">
        <f t="shared" si="2"/>
        <v>23.1579577609613</v>
      </c>
      <c r="P21" s="22">
        <v>523.446</v>
      </c>
      <c r="Q21" s="22">
        <f t="shared" si="3"/>
        <v>-16.6354515050167</v>
      </c>
      <c r="R21" s="22">
        <v>624.904</v>
      </c>
      <c r="S21" s="49">
        <f t="shared" si="6"/>
        <v>3.84087472374085</v>
      </c>
      <c r="T21" s="19">
        <v>1</v>
      </c>
      <c r="U21" s="50">
        <f t="shared" si="4"/>
        <v>5.23446</v>
      </c>
      <c r="V21" s="50">
        <f t="shared" si="5"/>
        <v>6.24904</v>
      </c>
      <c r="W21" s="19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</row>
    <row r="22" s="4" customFormat="1" ht="21.35" customHeight="1" spans="1:39">
      <c r="A22" s="19">
        <v>15</v>
      </c>
      <c r="B22" s="20" t="s">
        <v>48</v>
      </c>
      <c r="C22" s="21" t="s">
        <v>28</v>
      </c>
      <c r="D22" s="19" t="s">
        <v>43</v>
      </c>
      <c r="E22" s="19">
        <v>20000</v>
      </c>
      <c r="F22" s="19">
        <v>6000508676</v>
      </c>
      <c r="G22" s="22">
        <v>43</v>
      </c>
      <c r="H22" s="22">
        <f t="shared" si="0"/>
        <v>4698.75</v>
      </c>
      <c r="I22" s="22">
        <v>3283</v>
      </c>
      <c r="J22" s="22">
        <v>1415.75</v>
      </c>
      <c r="K22" s="22">
        <f t="shared" si="1"/>
        <v>471.916666666667</v>
      </c>
      <c r="L22" s="22">
        <v>401.73</v>
      </c>
      <c r="M22" s="22">
        <v>516.18</v>
      </c>
      <c r="N22" s="22">
        <v>3393.046</v>
      </c>
      <c r="O22" s="22">
        <f t="shared" si="2"/>
        <v>3.35199512640877</v>
      </c>
      <c r="P22" s="22">
        <v>475.398</v>
      </c>
      <c r="Q22" s="22">
        <f t="shared" si="3"/>
        <v>18.337689492943</v>
      </c>
      <c r="R22" s="22">
        <v>476.532</v>
      </c>
      <c r="S22" s="49">
        <f t="shared" si="6"/>
        <v>-7.68104149715215</v>
      </c>
      <c r="T22" s="19">
        <v>1</v>
      </c>
      <c r="U22" s="50">
        <f t="shared" si="4"/>
        <v>4.75398</v>
      </c>
      <c r="V22" s="50">
        <f t="shared" si="5"/>
        <v>4.76532</v>
      </c>
      <c r="W22" s="19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</row>
    <row r="23" s="4" customFormat="1" ht="21.35" customHeight="1" spans="1:39">
      <c r="A23" s="19">
        <v>16</v>
      </c>
      <c r="B23" s="20" t="s">
        <v>49</v>
      </c>
      <c r="C23" s="21" t="s">
        <v>28</v>
      </c>
      <c r="D23" s="19" t="s">
        <v>43</v>
      </c>
      <c r="E23" s="19">
        <v>8150</v>
      </c>
      <c r="F23" s="19">
        <v>1508200725</v>
      </c>
      <c r="G23" s="22">
        <v>48</v>
      </c>
      <c r="H23" s="22">
        <f t="shared" si="0"/>
        <v>3990.512</v>
      </c>
      <c r="I23" s="22">
        <v>3266.18</v>
      </c>
      <c r="J23" s="22">
        <v>724.332</v>
      </c>
      <c r="K23" s="22">
        <f t="shared" si="1"/>
        <v>241.444</v>
      </c>
      <c r="L23" s="22">
        <v>406.86</v>
      </c>
      <c r="M23" s="22">
        <v>342.13</v>
      </c>
      <c r="N23" s="22">
        <v>3006.96</v>
      </c>
      <c r="O23" s="22">
        <f t="shared" si="2"/>
        <v>-7.93648849726591</v>
      </c>
      <c r="P23" s="22">
        <v>369.488</v>
      </c>
      <c r="Q23" s="22">
        <f t="shared" si="3"/>
        <v>-9.18546920316571</v>
      </c>
      <c r="R23" s="22">
        <v>429.352</v>
      </c>
      <c r="S23" s="49">
        <f t="shared" si="6"/>
        <v>25.4938181393038</v>
      </c>
      <c r="T23" s="19">
        <v>1</v>
      </c>
      <c r="U23" s="50">
        <f t="shared" si="4"/>
        <v>3.69488</v>
      </c>
      <c r="V23" s="50">
        <f t="shared" si="5"/>
        <v>4.29352</v>
      </c>
      <c r="W23" s="19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</row>
    <row r="24" s="5" customFormat="1" ht="21.35" customHeight="1" spans="1:23">
      <c r="A24" s="31" t="s">
        <v>22</v>
      </c>
      <c r="B24" s="32"/>
      <c r="C24" s="32"/>
      <c r="D24" s="32"/>
      <c r="E24" s="32"/>
      <c r="F24" s="32"/>
      <c r="G24" s="33"/>
      <c r="H24" s="34">
        <f t="shared" ref="H24:N24" si="7">SUM(H8:H23)</f>
        <v>232340.6819</v>
      </c>
      <c r="I24" s="34">
        <f t="shared" si="7"/>
        <v>170106.8941</v>
      </c>
      <c r="J24" s="34">
        <f t="shared" si="7"/>
        <v>62233.7878</v>
      </c>
      <c r="K24" s="34">
        <f t="shared" si="7"/>
        <v>20744.5959333333</v>
      </c>
      <c r="L24" s="34">
        <f t="shared" si="7"/>
        <v>22709.593</v>
      </c>
      <c r="M24" s="34">
        <f t="shared" si="7"/>
        <v>18919.848</v>
      </c>
      <c r="N24" s="34">
        <f t="shared" si="7"/>
        <v>213420.088</v>
      </c>
      <c r="O24" s="34">
        <f t="shared" si="2"/>
        <v>25.4623389188081</v>
      </c>
      <c r="P24" s="34">
        <f>SUM(P8:P23)</f>
        <v>24928.8678</v>
      </c>
      <c r="Q24" s="34">
        <f t="shared" si="3"/>
        <v>9.77241115681817</v>
      </c>
      <c r="R24" s="34">
        <f>SUM(R8:R23)</f>
        <v>32386.4147</v>
      </c>
      <c r="S24" s="53">
        <f t="shared" si="6"/>
        <v>71.1769285884326</v>
      </c>
      <c r="T24" s="36" t="s">
        <v>35</v>
      </c>
      <c r="U24" s="54">
        <f t="shared" si="4"/>
        <v>249.288678</v>
      </c>
      <c r="V24" s="54">
        <f t="shared" si="5"/>
        <v>323.864147</v>
      </c>
      <c r="W24" s="36"/>
    </row>
    <row r="25" s="3" customFormat="1" ht="21.35" customHeight="1" spans="1:39">
      <c r="A25" s="17" t="s">
        <v>50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="4" customFormat="1" ht="21.35" customHeight="1" spans="1:23">
      <c r="A26" s="19">
        <v>1</v>
      </c>
      <c r="B26" s="23" t="s">
        <v>51</v>
      </c>
      <c r="C26" s="21" t="s">
        <v>28</v>
      </c>
      <c r="D26" s="19" t="s">
        <v>29</v>
      </c>
      <c r="E26" s="19">
        <v>60000</v>
      </c>
      <c r="F26" s="35">
        <v>9758524875</v>
      </c>
      <c r="G26" s="22">
        <v>36</v>
      </c>
      <c r="H26" s="22">
        <f>I26+J26</f>
        <v>30066.52</v>
      </c>
      <c r="I26" s="22">
        <v>21495.98</v>
      </c>
      <c r="J26" s="22">
        <v>8570.54</v>
      </c>
      <c r="K26" s="22">
        <f>J26/3</f>
        <v>2856.84666666667</v>
      </c>
      <c r="L26" s="22">
        <v>3618.78</v>
      </c>
      <c r="M26" s="22">
        <v>1551</v>
      </c>
      <c r="N26" s="22">
        <v>15679.62</v>
      </c>
      <c r="O26" s="22">
        <f>(N26-I26)/I26*100</f>
        <v>-27.057896406677</v>
      </c>
      <c r="P26" s="22">
        <v>2589.62</v>
      </c>
      <c r="Q26" s="22">
        <f t="shared" ref="Q26:Q28" si="8">(P26-L26)/L26*100</f>
        <v>-28.4394188096541</v>
      </c>
      <c r="R26" s="22">
        <v>3876.62</v>
      </c>
      <c r="S26" s="49">
        <f t="shared" ref="S26:S28" si="9">(R26-M26)/M26*100</f>
        <v>149.943262411347</v>
      </c>
      <c r="T26" s="19">
        <v>3</v>
      </c>
      <c r="U26" s="50">
        <f>P26*0.03</f>
        <v>77.6886</v>
      </c>
      <c r="V26" s="50">
        <f>R26*0.03</f>
        <v>116.2986</v>
      </c>
      <c r="W26" s="19"/>
    </row>
    <row r="27" s="1" customFormat="1" ht="21.35" customHeight="1" spans="1:39">
      <c r="A27" s="31" t="s">
        <v>22</v>
      </c>
      <c r="B27" s="32"/>
      <c r="C27" s="32"/>
      <c r="D27" s="32"/>
      <c r="E27" s="32"/>
      <c r="F27" s="32"/>
      <c r="G27" s="33"/>
      <c r="H27" s="34">
        <f t="shared" ref="H27:N27" si="10">SUM(H26:H26)</f>
        <v>30066.52</v>
      </c>
      <c r="I27" s="34">
        <f t="shared" si="10"/>
        <v>21495.98</v>
      </c>
      <c r="J27" s="34">
        <f t="shared" si="10"/>
        <v>8570.54</v>
      </c>
      <c r="K27" s="34">
        <f t="shared" si="10"/>
        <v>2856.84666666667</v>
      </c>
      <c r="L27" s="34">
        <f t="shared" si="10"/>
        <v>3618.78</v>
      </c>
      <c r="M27" s="34">
        <f t="shared" si="10"/>
        <v>1551</v>
      </c>
      <c r="N27" s="34">
        <f t="shared" si="10"/>
        <v>15679.62</v>
      </c>
      <c r="O27" s="34">
        <f>(N27-I27)/I27*100</f>
        <v>-27.057896406677</v>
      </c>
      <c r="P27" s="34">
        <f t="shared" ref="P27:V27" si="11">SUM(P26:P26)</f>
        <v>2589.62</v>
      </c>
      <c r="Q27" s="34">
        <f t="shared" si="8"/>
        <v>-28.4394188096541</v>
      </c>
      <c r="R27" s="34">
        <f t="shared" si="11"/>
        <v>3876.62</v>
      </c>
      <c r="S27" s="53">
        <f t="shared" si="9"/>
        <v>149.943262411347</v>
      </c>
      <c r="T27" s="36" t="s">
        <v>35</v>
      </c>
      <c r="U27" s="54">
        <f t="shared" si="11"/>
        <v>77.6886</v>
      </c>
      <c r="V27" s="54">
        <f t="shared" si="11"/>
        <v>116.2986</v>
      </c>
      <c r="W27" s="36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</row>
    <row r="28" s="1" customFormat="1" ht="21.35" customHeight="1" spans="1:39">
      <c r="A28" s="31" t="s">
        <v>15</v>
      </c>
      <c r="B28" s="32"/>
      <c r="C28" s="36" t="s">
        <v>52</v>
      </c>
      <c r="D28" s="36" t="s">
        <v>53</v>
      </c>
      <c r="E28" s="36" t="s">
        <v>54</v>
      </c>
      <c r="F28" s="36" t="s">
        <v>53</v>
      </c>
      <c r="G28" s="36" t="s">
        <v>54</v>
      </c>
      <c r="H28" s="34">
        <f>H27+H24</f>
        <v>262407.2019</v>
      </c>
      <c r="I28" s="34">
        <f t="shared" ref="I28:N28" si="12">I24+I27</f>
        <v>191602.8741</v>
      </c>
      <c r="J28" s="34">
        <f t="shared" si="12"/>
        <v>70804.3278</v>
      </c>
      <c r="K28" s="34">
        <f t="shared" si="12"/>
        <v>23601.4426</v>
      </c>
      <c r="L28" s="34">
        <f t="shared" si="12"/>
        <v>26328.373</v>
      </c>
      <c r="M28" s="34">
        <f t="shared" si="12"/>
        <v>20470.848</v>
      </c>
      <c r="N28" s="34">
        <f t="shared" si="12"/>
        <v>229099.708</v>
      </c>
      <c r="O28" s="34" t="s">
        <v>35</v>
      </c>
      <c r="P28" s="34">
        <f>P24+P27</f>
        <v>27518.4878</v>
      </c>
      <c r="Q28" s="34">
        <f t="shared" si="8"/>
        <v>4.52027476213589</v>
      </c>
      <c r="R28" s="34">
        <f>R24+R27</f>
        <v>36263.0347</v>
      </c>
      <c r="S28" s="53">
        <f t="shared" si="9"/>
        <v>77.1447606860253</v>
      </c>
      <c r="T28" s="55" t="s">
        <v>35</v>
      </c>
      <c r="U28" s="54">
        <f>U27+U24</f>
        <v>326.977278</v>
      </c>
      <c r="V28" s="54">
        <f>V27+V24</f>
        <v>440.162747</v>
      </c>
      <c r="W28" s="36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</row>
  </sheetData>
  <mergeCells count="27">
    <mergeCell ref="H4:M4"/>
    <mergeCell ref="N4:S4"/>
    <mergeCell ref="J5:K5"/>
    <mergeCell ref="N5:O5"/>
    <mergeCell ref="P5:Q5"/>
    <mergeCell ref="R5:S5"/>
    <mergeCell ref="A7:W7"/>
    <mergeCell ref="A24:G24"/>
    <mergeCell ref="A25:W25"/>
    <mergeCell ref="A27:G27"/>
    <mergeCell ref="A28:B28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L5:L6"/>
    <mergeCell ref="M5:M6"/>
    <mergeCell ref="T4:T6"/>
    <mergeCell ref="U4:U6"/>
    <mergeCell ref="V4:V6"/>
    <mergeCell ref="W4:W6"/>
    <mergeCell ref="A2:W3"/>
  </mergeCells>
  <pageMargins left="0.432638888888889" right="0.15625" top="0.984027777777778" bottom="1.25902777777778" header="0.5" footer="0.865277777777778"/>
  <pageSetup paperSize="9" scale="5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金州电网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囿</cp:lastModifiedBy>
  <dcterms:created xsi:type="dcterms:W3CDTF">2020-08-17T10:10:00Z</dcterms:created>
  <dcterms:modified xsi:type="dcterms:W3CDTF">2020-12-28T02:51:21Z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KSOReadingLayout">
    <vt:bool>true</vt:bool>
  </property>
</Properties>
</file>