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<sst xmlns="http://schemas.openxmlformats.org/spreadsheetml/2006/main" count="235" uniqueCount="174">
  <si>
    <r>
      <rPr>
        <sz val="16"/>
        <rFont val="Times New Roman"/>
        <charset val="134"/>
      </rPr>
      <t>2023</t>
    </r>
    <r>
      <rPr>
        <sz val="16"/>
        <rFont val="方正小标宋简体"/>
        <charset val="134"/>
      </rPr>
      <t>年贵州省充电基础设施补助资金缓发项目表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</si>
  <si>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</si>
  <si>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项目业主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</si>
  <si>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</si>
  <si>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项目地址</t>
    </r>
  </si>
  <si>
    <r>
      <rPr>
        <sz val="11"/>
        <rFont val="黑体"/>
        <charset val="134"/>
      </rPr>
      <t>项目规模（直流，千瓦）</t>
    </r>
  </si>
  <si>
    <r>
      <rPr>
        <sz val="11"/>
        <rFont val="黑体"/>
        <charset val="134"/>
      </rPr>
      <t>充电设施数量（个）</t>
    </r>
  </si>
  <si>
    <r>
      <rPr>
        <sz val="11"/>
        <rFont val="黑体"/>
        <charset val="134"/>
      </rPr>
      <t>项目规模（交流，千瓦）</t>
    </r>
  </si>
  <si>
    <r>
      <rPr>
        <sz val="11"/>
        <rFont val="黑体"/>
        <charset val="134"/>
      </rPr>
      <t>申报奖补金额（万元）</t>
    </r>
  </si>
  <si>
    <r>
      <rPr>
        <sz val="11"/>
        <rFont val="黑体"/>
        <charset val="134"/>
      </rPr>
      <t>是否正常使用</t>
    </r>
  </si>
  <si>
    <r>
      <rPr>
        <sz val="11"/>
        <rFont val="黑体"/>
        <charset val="134"/>
      </rPr>
      <t>省级平台核验结果</t>
    </r>
  </si>
  <si>
    <r>
      <rPr>
        <sz val="11"/>
        <rFont val="黑体"/>
        <charset val="134"/>
      </rPr>
      <t>拟奖补金额（万元）</t>
    </r>
  </si>
  <si>
    <r>
      <rPr>
        <sz val="14"/>
        <rFont val="方正小标宋简体"/>
        <charset val="134"/>
      </rPr>
      <t>合计</t>
    </r>
  </si>
  <si>
    <r>
      <rPr>
        <sz val="14"/>
        <rFont val="楷体_GB2312"/>
        <charset val="134"/>
      </rPr>
      <t>贵阳市</t>
    </r>
  </si>
  <si>
    <r>
      <rPr>
        <sz val="12"/>
        <rFont val="仿宋_GB2312"/>
        <charset val="134"/>
      </rPr>
      <t>观山湖</t>
    </r>
  </si>
  <si>
    <r>
      <rPr>
        <sz val="10"/>
        <rFont val="仿宋_GB2312"/>
        <charset val="134"/>
      </rPr>
      <t>贵阳特来电新能源有限公司</t>
    </r>
  </si>
  <si>
    <r>
      <rPr>
        <sz val="10"/>
        <rFont val="仿宋_GB2312"/>
        <charset val="134"/>
      </rPr>
      <t>特来电贵阳吉利汽车厂充电站</t>
    </r>
  </si>
  <si>
    <r>
      <rPr>
        <sz val="10"/>
        <rFont val="仿宋_GB2312"/>
        <charset val="134"/>
      </rPr>
      <t>贵州省贵阳市观山湖区观清路吉利汽车贵阳制造基地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号地面停车场</t>
    </r>
  </si>
  <si>
    <r>
      <rPr>
        <sz val="10"/>
        <rFont val="仿宋_GB2312"/>
        <charset val="134"/>
      </rPr>
      <t>是</t>
    </r>
  </si>
  <si>
    <r>
      <rPr>
        <sz val="10"/>
        <rFont val="仿宋_GB2312"/>
        <charset val="134"/>
      </rPr>
      <t>南方电网贵州电动汽车服务有限公司</t>
    </r>
  </si>
  <si>
    <r>
      <rPr>
        <sz val="10"/>
        <rFont val="仿宋_GB2312"/>
        <charset val="134"/>
      </rPr>
      <t>贵阳市公安局充电桩建设项目</t>
    </r>
  </si>
  <si>
    <r>
      <rPr>
        <sz val="10"/>
        <rFont val="仿宋_GB2312"/>
        <charset val="134"/>
      </rPr>
      <t>贵阳市观山湖区白云大道</t>
    </r>
  </si>
  <si>
    <r>
      <rPr>
        <sz val="10"/>
        <rFont val="仿宋_GB2312"/>
        <charset val="134"/>
      </rPr>
      <t>否</t>
    </r>
  </si>
  <si>
    <r>
      <rPr>
        <sz val="10"/>
        <rFont val="仿宋_GB2312"/>
        <charset val="134"/>
      </rPr>
      <t>平台无对应站点信息</t>
    </r>
  </si>
  <si>
    <r>
      <rPr>
        <sz val="10"/>
        <rFont val="仿宋_GB2312"/>
        <charset val="134"/>
      </rPr>
      <t>贵州省公路局充电桩建设项目</t>
    </r>
  </si>
  <si>
    <r>
      <rPr>
        <sz val="10"/>
        <rFont val="仿宋_GB2312"/>
        <charset val="134"/>
      </rPr>
      <t>贵州省贵阳市观山湖区阳关大道</t>
    </r>
  </si>
  <si>
    <r>
      <rPr>
        <sz val="12"/>
        <rFont val="仿宋_GB2312"/>
        <charset val="134"/>
      </rPr>
      <t>南明区</t>
    </r>
  </si>
  <si>
    <r>
      <rPr>
        <sz val="10"/>
        <rFont val="仿宋_GB2312"/>
        <charset val="134"/>
      </rPr>
      <t>贵州玖能行能源科技有限公司</t>
    </r>
  </si>
  <si>
    <r>
      <rPr>
        <sz val="10"/>
        <rFont val="仿宋_GB2312"/>
        <charset val="134"/>
      </rPr>
      <t>玖</t>
    </r>
    <r>
      <rPr>
        <sz val="10"/>
        <rFont val="Times New Roman"/>
        <charset val="134"/>
      </rPr>
      <t>e</t>
    </r>
    <r>
      <rPr>
        <sz val="10"/>
        <rFont val="仿宋_GB2312"/>
        <charset val="134"/>
      </rPr>
      <t>充八公里电动汽车充电站</t>
    </r>
  </si>
  <si>
    <r>
      <rPr>
        <sz val="10"/>
        <rFont val="仿宋_GB2312"/>
        <charset val="134"/>
      </rPr>
      <t>贵阳市南明区摆朗立交桥下空间停车场</t>
    </r>
  </si>
  <si>
    <r>
      <rPr>
        <sz val="10"/>
        <rFont val="仿宋_GB2312"/>
        <charset val="134"/>
      </rPr>
      <t>贵州万家灯火黔蔚新能源有限公司</t>
    </r>
  </si>
  <si>
    <r>
      <rPr>
        <sz val="10"/>
        <rFont val="仿宋_GB2312"/>
        <charset val="134"/>
      </rPr>
      <t>太升国际一期地面停车场充电站</t>
    </r>
  </si>
  <si>
    <r>
      <rPr>
        <sz val="10"/>
        <rFont val="仿宋_GB2312"/>
        <charset val="134"/>
      </rPr>
      <t>贵阳市机场路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号太升国际一期地面露天停车场</t>
    </r>
  </si>
  <si>
    <r>
      <rPr>
        <sz val="10"/>
        <rFont val="仿宋_GB2312"/>
        <charset val="134"/>
      </rPr>
      <t>特来电贵阳顺丰分拣中心充电站</t>
    </r>
  </si>
  <si>
    <r>
      <rPr>
        <sz val="10"/>
        <rFont val="仿宋_GB2312"/>
        <charset val="134"/>
      </rPr>
      <t>贵阳市双龙区贵龙大道顺通路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号丰泰产业园分拣中心停车场</t>
    </r>
  </si>
  <si>
    <r>
      <rPr>
        <sz val="12"/>
        <rFont val="仿宋_GB2312"/>
        <charset val="134"/>
      </rPr>
      <t>云岩区</t>
    </r>
  </si>
  <si>
    <r>
      <rPr>
        <sz val="10"/>
        <rFont val="仿宋_GB2312"/>
        <charset val="134"/>
      </rPr>
      <t>玖</t>
    </r>
    <r>
      <rPr>
        <sz val="10"/>
        <rFont val="Times New Roman"/>
        <charset val="134"/>
      </rPr>
      <t>e</t>
    </r>
    <r>
      <rPr>
        <sz val="10"/>
        <rFont val="仿宋_GB2312"/>
        <charset val="134"/>
      </rPr>
      <t>充汽车三场电动汽车充电站</t>
    </r>
  </si>
  <si>
    <r>
      <rPr>
        <sz val="10"/>
        <rFont val="仿宋_GB2312"/>
        <charset val="134"/>
      </rPr>
      <t>贵州省云岩区汽车三场停车场内</t>
    </r>
  </si>
  <si>
    <r>
      <rPr>
        <sz val="10"/>
        <rFont val="仿宋_GB2312"/>
        <charset val="134"/>
      </rPr>
      <t>恒易捷汽修电充电站建设项目</t>
    </r>
  </si>
  <si>
    <r>
      <rPr>
        <sz val="10"/>
        <rFont val="仿宋_GB2312"/>
        <charset val="134"/>
      </rPr>
      <t>贵阳市云岩区东山路恒易捷汽修店</t>
    </r>
  </si>
  <si>
    <r>
      <rPr>
        <sz val="10"/>
        <rFont val="仿宋_GB2312"/>
        <charset val="134"/>
      </rPr>
      <t>贵阳市云岩区八鸽岩小区充电站建设项目</t>
    </r>
  </si>
  <si>
    <r>
      <rPr>
        <sz val="10"/>
        <rFont val="仿宋_GB2312"/>
        <charset val="134"/>
      </rPr>
      <t>贵阳市云岩区黔灵山路八鸽岩小区停车场</t>
    </r>
  </si>
  <si>
    <r>
      <rPr>
        <sz val="12"/>
        <rFont val="仿宋_GB2312"/>
        <charset val="134"/>
      </rPr>
      <t>经开区</t>
    </r>
  </si>
  <si>
    <r>
      <rPr>
        <sz val="10"/>
        <rFont val="仿宋_GB2312"/>
        <charset val="134"/>
      </rPr>
      <t>特来电贵阳小河万科充电站</t>
    </r>
  </si>
  <si>
    <r>
      <rPr>
        <sz val="10"/>
        <rFont val="仿宋_GB2312"/>
        <charset val="134"/>
      </rPr>
      <t>贵阳市经济技术开发区长江路万科广场商业地下停车场负一层</t>
    </r>
  </si>
  <si>
    <r>
      <rPr>
        <sz val="12"/>
        <rFont val="仿宋_GB2312"/>
        <charset val="134"/>
      </rPr>
      <t>白云区</t>
    </r>
  </si>
  <si>
    <r>
      <rPr>
        <sz val="10"/>
        <rFont val="仿宋_GB2312"/>
        <charset val="134"/>
      </rPr>
      <t>环城白云高速服务区电动汽车充电站（双向）</t>
    </r>
  </si>
  <si>
    <r>
      <rPr>
        <sz val="10"/>
        <rFont val="仿宋_GB2312"/>
        <charset val="134"/>
      </rPr>
      <t>贵州省贵阳市白云高山服务区（双向）</t>
    </r>
  </si>
  <si>
    <r>
      <rPr>
        <sz val="12"/>
        <rFont val="仿宋_GB2312"/>
        <charset val="134"/>
      </rPr>
      <t>清镇市</t>
    </r>
  </si>
  <si>
    <r>
      <rPr>
        <sz val="10"/>
        <rFont val="仿宋_GB2312"/>
        <charset val="134"/>
      </rPr>
      <t>贵州畅的科技有限公司</t>
    </r>
  </si>
  <si>
    <r>
      <rPr>
        <sz val="10"/>
        <rFont val="仿宋_GB2312"/>
        <charset val="134"/>
      </rPr>
      <t>云岭东路畅的科技充电站</t>
    </r>
  </si>
  <si>
    <r>
      <rPr>
        <sz val="10"/>
        <rFont val="仿宋_GB2312"/>
        <charset val="134"/>
      </rPr>
      <t>贵阳市清镇市盘化住宅小区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方向盘餐厅内</t>
    </r>
    <r>
      <rPr>
        <sz val="10"/>
        <rFont val="Times New Roman"/>
        <charset val="134"/>
      </rPr>
      <t>)</t>
    </r>
  </si>
  <si>
    <r>
      <rPr>
        <sz val="12"/>
        <rFont val="仿宋_GB2312"/>
        <charset val="134"/>
      </rPr>
      <t>修文县</t>
    </r>
  </si>
  <si>
    <r>
      <rPr>
        <sz val="10"/>
        <rFont val="仿宋_GB2312"/>
        <charset val="134"/>
      </rPr>
      <t>特来电扎佐兴达铁路物流园充电站</t>
    </r>
  </si>
  <si>
    <r>
      <rPr>
        <sz val="10"/>
        <rFont val="仿宋_GB2312"/>
        <charset val="134"/>
      </rPr>
      <t>修文县扎佐街道襄阳路</t>
    </r>
    <r>
      <rPr>
        <sz val="10"/>
        <rFont val="Times New Roman"/>
        <charset val="134"/>
      </rPr>
      <t>174</t>
    </r>
    <r>
      <rPr>
        <sz val="10"/>
        <rFont val="仿宋_GB2312"/>
        <charset val="134"/>
      </rPr>
      <t>号扎佐兴达铁路物流园场区内</t>
    </r>
  </si>
  <si>
    <r>
      <rPr>
        <sz val="12"/>
        <rFont val="仿宋_GB2312"/>
        <charset val="134"/>
      </rPr>
      <t>乌当区</t>
    </r>
  </si>
  <si>
    <r>
      <rPr>
        <sz val="10"/>
        <rFont val="仿宋_GB2312"/>
        <charset val="134"/>
      </rPr>
      <t>贵州南度度城市供用电运营有限责任公司</t>
    </r>
  </si>
  <si>
    <r>
      <rPr>
        <sz val="10"/>
        <rFont val="仿宋_GB2312"/>
        <charset val="134"/>
      </rPr>
      <t>乌当区渔洞峡秀园充电桩建设项目</t>
    </r>
  </si>
  <si>
    <r>
      <rPr>
        <sz val="10"/>
        <rFont val="仿宋_GB2312"/>
        <charset val="134"/>
      </rPr>
      <t>乌当区东风镇头堡猪场渔洞峡</t>
    </r>
  </si>
  <si>
    <r>
      <rPr>
        <sz val="14"/>
        <rFont val="楷体_GB2312"/>
        <charset val="134"/>
      </rPr>
      <t>遵义市</t>
    </r>
  </si>
  <si>
    <r>
      <rPr>
        <sz val="12"/>
        <rFont val="仿宋_GB2312"/>
        <charset val="134"/>
      </rPr>
      <t>红花岗区</t>
    </r>
  </si>
  <si>
    <r>
      <rPr>
        <sz val="10"/>
        <rFont val="仿宋_GB2312"/>
        <charset val="134"/>
      </rPr>
      <t>遵义市公共交通（集团）有限责任公司</t>
    </r>
  </si>
  <si>
    <r>
      <rPr>
        <sz val="10"/>
        <rFont val="仿宋_GB2312"/>
        <charset val="134"/>
      </rPr>
      <t>银河西路公交停保场充电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站第三期</t>
    </r>
  </si>
  <si>
    <r>
      <rPr>
        <sz val="10"/>
        <rFont val="仿宋_GB2312"/>
        <charset val="134"/>
      </rPr>
      <t>红花岗区银河西路公交集团公交停保场内</t>
    </r>
  </si>
  <si>
    <r>
      <rPr>
        <sz val="12"/>
        <rFont val="仿宋_GB2312"/>
        <charset val="134"/>
      </rPr>
      <t>播州区</t>
    </r>
  </si>
  <si>
    <r>
      <rPr>
        <sz val="10"/>
        <rFont val="仿宋_GB2312"/>
        <charset val="134"/>
      </rPr>
      <t>遵义重卡储能换电一体化能源服务站项目</t>
    </r>
  </si>
  <si>
    <r>
      <rPr>
        <sz val="10"/>
        <rFont val="仿宋_GB2312"/>
        <charset val="134"/>
      </rPr>
      <t>贵州省遵义市播州区</t>
    </r>
    <r>
      <rPr>
        <sz val="10"/>
        <rFont val="宋体"/>
        <charset val="134"/>
      </rPr>
      <t>尙</t>
    </r>
    <r>
      <rPr>
        <sz val="10"/>
        <rFont val="仿宋_GB2312"/>
        <charset val="134"/>
      </rPr>
      <t>嵇镇</t>
    </r>
  </si>
  <si>
    <r>
      <rPr>
        <sz val="12"/>
        <rFont val="仿宋_GB2312"/>
        <charset val="134"/>
      </rPr>
      <t>湄潭县</t>
    </r>
  </si>
  <si>
    <r>
      <rPr>
        <sz val="10"/>
        <rFont val="仿宋_GB2312"/>
        <charset val="134"/>
      </rPr>
      <t>鼎天新能源（贵州）有限公司</t>
    </r>
  </si>
  <si>
    <r>
      <rPr>
        <sz val="10"/>
        <rFont val="仿宋_GB2312"/>
        <charset val="134"/>
      </rPr>
      <t>湄潭县华府新城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金立方充电桩建设项目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</si>
  <si>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湄潭县茶城大道华府新城、茶城大道金立方小区</t>
    </r>
    <r>
      <rPr>
        <sz val="10"/>
        <rFont val="Times New Roman"/>
        <charset val="134"/>
      </rPr>
      <t>477</t>
    </r>
    <r>
      <rPr>
        <sz val="10"/>
        <rFont val="仿宋_GB2312"/>
        <charset val="134"/>
      </rPr>
      <t>号</t>
    </r>
    <r>
      <rPr>
        <sz val="10"/>
        <rFont val="Times New Roman"/>
        <charset val="134"/>
      </rPr>
      <t xml:space="preserve">  </t>
    </r>
  </si>
  <si>
    <r>
      <rPr>
        <sz val="12"/>
        <rFont val="仿宋_GB2312"/>
        <charset val="134"/>
      </rPr>
      <t>新蒲新区</t>
    </r>
  </si>
  <si>
    <r>
      <rPr>
        <sz val="10"/>
        <rFont val="仿宋_GB2312"/>
        <charset val="134"/>
      </rPr>
      <t>玖</t>
    </r>
    <r>
      <rPr>
        <sz val="10"/>
        <rFont val="Times New Roman"/>
        <charset val="134"/>
      </rPr>
      <t>e</t>
    </r>
    <r>
      <rPr>
        <sz val="10"/>
        <rFont val="仿宋_GB2312"/>
        <charset val="134"/>
      </rPr>
      <t>充奥体中心电动汽车充电站</t>
    </r>
  </si>
  <si>
    <r>
      <rPr>
        <sz val="10"/>
        <rFont val="仿宋_GB2312"/>
        <charset val="134"/>
      </rPr>
      <t>遵义市新蒲新区奥体中心地上停车场</t>
    </r>
  </si>
  <si>
    <r>
      <rPr>
        <sz val="10"/>
        <rFont val="仿宋_GB2312"/>
        <charset val="134"/>
      </rPr>
      <t>玖</t>
    </r>
    <r>
      <rPr>
        <sz val="10"/>
        <rFont val="Times New Roman"/>
        <charset val="134"/>
      </rPr>
      <t>e</t>
    </r>
    <r>
      <rPr>
        <sz val="10"/>
        <rFont val="仿宋_GB2312"/>
        <charset val="134"/>
      </rPr>
      <t>充黔北老街电动汽车充电站</t>
    </r>
  </si>
  <si>
    <r>
      <rPr>
        <sz val="10"/>
        <rFont val="仿宋_GB2312"/>
        <charset val="134"/>
      </rPr>
      <t>遵义市新蒲新区黔北老街地上停车场</t>
    </r>
  </si>
  <si>
    <r>
      <rPr>
        <sz val="10"/>
        <rFont val="仿宋_GB2312"/>
        <charset val="134"/>
      </rPr>
      <t>遵义市交通运输局充电站</t>
    </r>
  </si>
  <si>
    <r>
      <rPr>
        <sz val="10"/>
        <rFont val="仿宋_GB2312"/>
        <charset val="134"/>
      </rPr>
      <t>遵义市交通防灾减灾应急管理指挥中心负二楼停车场内</t>
    </r>
  </si>
  <si>
    <r>
      <rPr>
        <sz val="10"/>
        <rFont val="仿宋_GB2312"/>
        <charset val="134"/>
      </rPr>
      <t>玖</t>
    </r>
    <r>
      <rPr>
        <sz val="10"/>
        <rFont val="Times New Roman"/>
        <charset val="134"/>
      </rPr>
      <t>e</t>
    </r>
    <r>
      <rPr>
        <sz val="10"/>
        <rFont val="仿宋_GB2312"/>
        <charset val="134"/>
      </rPr>
      <t>充新城酒店电动汽车充电站</t>
    </r>
  </si>
  <si>
    <r>
      <rPr>
        <sz val="10"/>
        <rFont val="仿宋_GB2312"/>
        <charset val="134"/>
      </rPr>
      <t>遵义市新蒲新区新城酒店地上停车场</t>
    </r>
  </si>
  <si>
    <r>
      <rPr>
        <sz val="10"/>
        <rFont val="仿宋_GB2312"/>
        <charset val="134"/>
      </rPr>
      <t>贵州雪谷新能源科技有限公司</t>
    </r>
  </si>
  <si>
    <r>
      <rPr>
        <sz val="10"/>
        <rFont val="仿宋_GB2312"/>
        <charset val="134"/>
      </rPr>
      <t>遵义新蒲新区金科白鹭湖（神马）充电站</t>
    </r>
  </si>
  <si>
    <r>
      <rPr>
        <sz val="10"/>
        <rFont val="仿宋_GB2312"/>
        <charset val="134"/>
      </rPr>
      <t>遵义市新蒲新区金科白鹭湖停车场</t>
    </r>
  </si>
  <si>
    <r>
      <rPr>
        <sz val="10"/>
        <rFont val="仿宋_GB2312"/>
        <charset val="134"/>
      </rPr>
      <t>离线：从</t>
    </r>
    <r>
      <rPr>
        <sz val="10"/>
        <rFont val="Times New Roman"/>
        <charset val="134"/>
      </rPr>
      <t>2023.4.7</t>
    </r>
    <r>
      <rPr>
        <sz val="10"/>
        <rFont val="仿宋_GB2312"/>
        <charset val="134"/>
      </rPr>
      <t>至核查均没有充电订单</t>
    </r>
  </si>
  <si>
    <r>
      <rPr>
        <sz val="12"/>
        <rFont val="仿宋_GB2312"/>
        <charset val="134"/>
      </rPr>
      <t>汇川区</t>
    </r>
  </si>
  <si>
    <r>
      <rPr>
        <sz val="10"/>
        <rFont val="仿宋_GB2312"/>
        <charset val="134"/>
      </rPr>
      <t>贵州联电能源科技有限公司</t>
    </r>
  </si>
  <si>
    <r>
      <rPr>
        <sz val="10"/>
        <rFont val="仿宋_GB2312"/>
        <charset val="134"/>
      </rPr>
      <t>遵义市汇川区西安路联电充电站</t>
    </r>
  </si>
  <si>
    <r>
      <rPr>
        <sz val="10"/>
        <rFont val="仿宋_GB2312"/>
        <charset val="134"/>
      </rPr>
      <t>汇川区高桥街道泥桥社区西安路</t>
    </r>
  </si>
  <si>
    <r>
      <rPr>
        <sz val="12"/>
        <rFont val="仿宋_GB2312"/>
        <charset val="134"/>
      </rPr>
      <t>习水县</t>
    </r>
  </si>
  <si>
    <r>
      <rPr>
        <sz val="10"/>
        <rFont val="仿宋_GB2312"/>
        <charset val="134"/>
      </rPr>
      <t>习水县绿洲公共交通有限责任公司</t>
    </r>
  </si>
  <si>
    <r>
      <rPr>
        <sz val="10"/>
        <rFont val="仿宋_GB2312"/>
        <charset val="134"/>
      </rPr>
      <t>习水县土河苗寨充电站</t>
    </r>
  </si>
  <si>
    <r>
      <rPr>
        <sz val="10"/>
        <rFont val="仿宋_GB2312"/>
        <charset val="134"/>
      </rPr>
      <t>习水县桑木镇土河苗寨景区</t>
    </r>
    <r>
      <rPr>
        <sz val="10"/>
        <rFont val="Times New Roman"/>
        <charset val="134"/>
      </rPr>
      <t>388</t>
    </r>
    <r>
      <rPr>
        <sz val="10"/>
        <rFont val="仿宋_GB2312"/>
        <charset val="134"/>
      </rPr>
      <t>县道</t>
    </r>
  </si>
  <si>
    <r>
      <rPr>
        <sz val="10"/>
        <rFont val="仿宋_GB2312"/>
        <charset val="134"/>
      </rPr>
      <t>习水县双龙乡水泊凉山充电站</t>
    </r>
  </si>
  <si>
    <r>
      <rPr>
        <sz val="10"/>
        <rFont val="仿宋_GB2312"/>
        <charset val="134"/>
      </rPr>
      <t>习水县双龙乡水泊凉山</t>
    </r>
  </si>
  <si>
    <r>
      <rPr>
        <sz val="10"/>
        <rFont val="仿宋_GB2312"/>
        <charset val="134"/>
      </rPr>
      <t>习水县青少年活动中心充电站</t>
    </r>
  </si>
  <si>
    <r>
      <rPr>
        <sz val="10"/>
        <rFont val="仿宋_GB2312"/>
        <charset val="134"/>
      </rPr>
      <t>习水县绿洲中路</t>
    </r>
  </si>
  <si>
    <r>
      <rPr>
        <sz val="10"/>
        <rFont val="仿宋_GB2312"/>
        <charset val="134"/>
      </rPr>
      <t>离线：从</t>
    </r>
    <r>
      <rPr>
        <sz val="10"/>
        <rFont val="Times New Roman"/>
        <charset val="134"/>
      </rPr>
      <t>2024-02-27</t>
    </r>
    <r>
      <rPr>
        <sz val="10"/>
        <rFont val="仿宋_GB2312"/>
        <charset val="134"/>
      </rPr>
      <t>到核查均没有充电订单</t>
    </r>
  </si>
  <si>
    <r>
      <rPr>
        <sz val="10"/>
        <rFont val="仿宋_GB2312"/>
        <charset val="134"/>
      </rPr>
      <t>习水县交通局充电站</t>
    </r>
  </si>
  <si>
    <r>
      <rPr>
        <sz val="10"/>
        <rFont val="仿宋_GB2312"/>
        <charset val="134"/>
      </rPr>
      <t>习水县红一路</t>
    </r>
  </si>
  <si>
    <r>
      <rPr>
        <sz val="10"/>
        <rFont val="仿宋_GB2312"/>
        <charset val="134"/>
      </rPr>
      <t>站点下面没有充电设备</t>
    </r>
  </si>
  <si>
    <r>
      <rPr>
        <sz val="10"/>
        <rFont val="仿宋_GB2312"/>
        <charset val="134"/>
      </rPr>
      <t>习水县经贸局充电站</t>
    </r>
  </si>
  <si>
    <r>
      <rPr>
        <sz val="10"/>
        <rFont val="仿宋_GB2312"/>
        <charset val="134"/>
      </rPr>
      <t>习水县红二路</t>
    </r>
  </si>
  <si>
    <r>
      <rPr>
        <sz val="10"/>
        <rFont val="仿宋_GB2312"/>
        <charset val="134"/>
      </rPr>
      <t>离线：从</t>
    </r>
    <r>
      <rPr>
        <sz val="10"/>
        <rFont val="Times New Roman"/>
        <charset val="134"/>
      </rPr>
      <t>2024-04-11</t>
    </r>
    <r>
      <rPr>
        <sz val="10"/>
        <rFont val="仿宋_GB2312"/>
        <charset val="134"/>
      </rPr>
      <t>到核查均没有充电订单</t>
    </r>
  </si>
  <si>
    <r>
      <rPr>
        <sz val="12"/>
        <rFont val="仿宋_GB2312"/>
        <charset val="134"/>
      </rPr>
      <t>仁怀市</t>
    </r>
  </si>
  <si>
    <r>
      <rPr>
        <sz val="10"/>
        <rFont val="仿宋_GB2312"/>
        <charset val="134"/>
      </rPr>
      <t>贵州部诺贸易有限公司</t>
    </r>
  </si>
  <si>
    <r>
      <rPr>
        <sz val="10"/>
        <rFont val="仿宋_GB2312"/>
        <charset val="134"/>
      </rPr>
      <t>仁怀市太平寺网点充电站</t>
    </r>
  </si>
  <si>
    <r>
      <rPr>
        <sz val="10"/>
        <rFont val="仿宋_GB2312"/>
        <charset val="134"/>
      </rPr>
      <t>仁怀市中枢街道青杠园社区沙坪组</t>
    </r>
  </si>
  <si>
    <r>
      <rPr>
        <sz val="14"/>
        <rFont val="楷体_GB2312"/>
        <charset val="134"/>
      </rPr>
      <t>六盘水市</t>
    </r>
  </si>
  <si>
    <r>
      <rPr>
        <sz val="12"/>
        <rFont val="仿宋_GB2312"/>
        <charset val="134"/>
      </rPr>
      <t>盘州市</t>
    </r>
  </si>
  <si>
    <r>
      <rPr>
        <sz val="10"/>
        <rFont val="仿宋_GB2312"/>
        <charset val="134"/>
      </rPr>
      <t>盘州博跃新能源开发利用有限公司</t>
    </r>
  </si>
  <si>
    <r>
      <rPr>
        <sz val="10"/>
        <rFont val="仿宋_GB2312"/>
        <charset val="134"/>
      </rPr>
      <t>博跃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号充电站</t>
    </r>
  </si>
  <si>
    <r>
      <rPr>
        <sz val="10"/>
        <rFont val="仿宋_GB2312"/>
        <charset val="134"/>
      </rPr>
      <t>盘州市两河街道欧亚达广场</t>
    </r>
  </si>
  <si>
    <r>
      <rPr>
        <sz val="12"/>
        <rFont val="仿宋_GB2312"/>
        <charset val="134"/>
      </rPr>
      <t>钟山区</t>
    </r>
  </si>
  <si>
    <r>
      <rPr>
        <sz val="10"/>
        <rFont val="仿宋_GB2312"/>
        <charset val="134"/>
      </rPr>
      <t>六盘水市公交瑞鑫商贸有限公司</t>
    </r>
  </si>
  <si>
    <r>
      <rPr>
        <sz val="10"/>
        <rFont val="仿宋_GB2312"/>
        <charset val="134"/>
      </rPr>
      <t>钟山区八一充电站</t>
    </r>
  </si>
  <si>
    <r>
      <rPr>
        <sz val="10"/>
        <rFont val="仿宋_GB2312"/>
        <charset val="134"/>
      </rPr>
      <t>南环中路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号停车场</t>
    </r>
  </si>
  <si>
    <r>
      <rPr>
        <sz val="10"/>
        <rFont val="仿宋_GB2312"/>
        <charset val="134"/>
      </rPr>
      <t>钟山区荷城充电站</t>
    </r>
  </si>
  <si>
    <r>
      <rPr>
        <sz val="10"/>
        <rFont val="仿宋_GB2312"/>
        <charset val="134"/>
      </rPr>
      <t>荷城街道森迈二手车停车场</t>
    </r>
  </si>
  <si>
    <r>
      <rPr>
        <sz val="12"/>
        <rFont val="仿宋_GB2312"/>
        <charset val="134"/>
      </rPr>
      <t>六盘水高新区</t>
    </r>
  </si>
  <si>
    <r>
      <rPr>
        <sz val="10"/>
        <rFont val="仿宋_GB2312"/>
        <charset val="134"/>
      </rPr>
      <t>贵州中和汽车销售有限公司</t>
    </r>
  </si>
  <si>
    <r>
      <rPr>
        <sz val="10"/>
        <rFont val="仿宋_GB2312"/>
        <charset val="134"/>
      </rPr>
      <t>六盘水中和新能源充电站</t>
    </r>
  </si>
  <si>
    <r>
      <rPr>
        <sz val="10"/>
        <rFont val="仿宋_GB2312"/>
        <charset val="134"/>
      </rPr>
      <t>六盘水市高新区凉都大道与凤凉路交汇处金果文化城商业酒店一区</t>
    </r>
  </si>
  <si>
    <r>
      <rPr>
        <sz val="14"/>
        <rFont val="楷体_GB2312"/>
        <charset val="134"/>
      </rPr>
      <t>安顺市</t>
    </r>
  </si>
  <si>
    <r>
      <rPr>
        <sz val="12"/>
        <rFont val="仿宋_GB2312"/>
        <charset val="134"/>
      </rPr>
      <t>西秀区</t>
    </r>
  </si>
  <si>
    <r>
      <rPr>
        <sz val="10"/>
        <rFont val="仿宋_GB2312"/>
        <charset val="134"/>
      </rPr>
      <t>贵州高投服务管理有限公司</t>
    </r>
  </si>
  <si>
    <r>
      <rPr>
        <sz val="10"/>
        <rFont val="仿宋_GB2312"/>
        <charset val="134"/>
      </rPr>
      <t>贵州高投服务管理有限公司杨武南服务区充电站</t>
    </r>
  </si>
  <si>
    <r>
      <rPr>
        <sz val="10"/>
        <rFont val="仿宋_GB2312"/>
        <charset val="134"/>
      </rPr>
      <t>安顺市西秀区杨武南服务区内</t>
    </r>
  </si>
  <si>
    <r>
      <rPr>
        <sz val="14"/>
        <rFont val="楷体_GB2312"/>
        <charset val="134"/>
      </rPr>
      <t>黔东南州</t>
    </r>
  </si>
  <si>
    <r>
      <rPr>
        <sz val="12"/>
        <rFont val="仿宋_GB2312"/>
        <charset val="134"/>
      </rPr>
      <t>天柱县</t>
    </r>
  </si>
  <si>
    <r>
      <rPr>
        <sz val="10"/>
        <rFont val="仿宋_GB2312"/>
        <charset val="134"/>
      </rPr>
      <t>贵州特来电新能源有限公司</t>
    </r>
  </si>
  <si>
    <r>
      <rPr>
        <sz val="10"/>
        <rFont val="仿宋_GB2312"/>
        <charset val="134"/>
      </rPr>
      <t>特来电天柱县新寨充电桩</t>
    </r>
  </si>
  <si>
    <r>
      <rPr>
        <sz val="10"/>
        <rFont val="仿宋_GB2312"/>
        <charset val="134"/>
      </rPr>
      <t>天柱县</t>
    </r>
    <r>
      <rPr>
        <sz val="10"/>
        <rFont val="Times New Roman"/>
        <charset val="134"/>
      </rPr>
      <t>202</t>
    </r>
    <r>
      <rPr>
        <sz val="10"/>
        <rFont val="仿宋_GB2312"/>
        <charset val="134"/>
      </rPr>
      <t>省道与</t>
    </r>
    <r>
      <rPr>
        <sz val="10"/>
        <rFont val="Times New Roman"/>
        <charset val="134"/>
      </rPr>
      <t>242</t>
    </r>
    <r>
      <rPr>
        <sz val="10"/>
        <rFont val="仿宋_GB2312"/>
        <charset val="134"/>
      </rPr>
      <t>国道交叉口天柱公共汽车公司停车场</t>
    </r>
  </si>
  <si>
    <r>
      <rPr>
        <sz val="14"/>
        <rFont val="楷体_GB2312"/>
        <charset val="134"/>
      </rPr>
      <t>黔南州</t>
    </r>
  </si>
  <si>
    <r>
      <rPr>
        <sz val="12"/>
        <rFont val="仿宋_GB2312"/>
        <charset val="134"/>
      </rPr>
      <t>罗甸县</t>
    </r>
  </si>
  <si>
    <r>
      <rPr>
        <sz val="10"/>
        <rFont val="仿宋_GB2312"/>
        <charset val="134"/>
      </rPr>
      <t>贵州昌隆新能源科技有限公司</t>
    </r>
  </si>
  <si>
    <r>
      <rPr>
        <sz val="10"/>
        <rFont val="仿宋_GB2312"/>
        <charset val="134"/>
      </rPr>
      <t>沫阳充电站项目</t>
    </r>
  </si>
  <si>
    <r>
      <rPr>
        <sz val="10"/>
        <rFont val="仿宋_GB2312"/>
        <charset val="134"/>
      </rPr>
      <t>黔南州罗甸县沫阳镇政府旁边</t>
    </r>
  </si>
  <si>
    <r>
      <rPr>
        <sz val="10"/>
        <rFont val="仿宋_GB2312"/>
        <charset val="134"/>
      </rPr>
      <t>伴山小镇充电站项目</t>
    </r>
  </si>
  <si>
    <r>
      <rPr>
        <sz val="10"/>
        <rFont val="仿宋_GB2312"/>
        <charset val="134"/>
      </rPr>
      <t>黔南州罗甸县伴山小镇广场</t>
    </r>
  </si>
  <si>
    <r>
      <rPr>
        <sz val="14"/>
        <rFont val="楷体_GB2312"/>
        <charset val="134"/>
      </rPr>
      <t>黔西南州</t>
    </r>
  </si>
  <si>
    <r>
      <rPr>
        <sz val="12"/>
        <rFont val="仿宋_GB2312"/>
        <charset val="134"/>
      </rPr>
      <t>兴义市</t>
    </r>
  </si>
  <si>
    <r>
      <rPr>
        <sz val="10"/>
        <rFont val="仿宋_GB2312"/>
        <charset val="134"/>
      </rPr>
      <t>兴义市龙达交通建设投资集团有限公司</t>
    </r>
  </si>
  <si>
    <r>
      <rPr>
        <sz val="10"/>
        <rFont val="仿宋_GB2312"/>
        <charset val="134"/>
      </rPr>
      <t>兴义市龙达集团充电站一期建设项目（木贾公交专用站）</t>
    </r>
  </si>
  <si>
    <r>
      <rPr>
        <sz val="10"/>
        <rFont val="仿宋_GB2312"/>
        <charset val="134"/>
      </rPr>
      <t>兴义市木贾街道观音洞安置区旁</t>
    </r>
  </si>
  <si>
    <r>
      <rPr>
        <sz val="10"/>
        <rFont val="仿宋_GB2312"/>
        <charset val="134"/>
      </rPr>
      <t>贵州国充新能源科技有限公司</t>
    </r>
  </si>
  <si>
    <r>
      <rPr>
        <sz val="10"/>
        <rFont val="仿宋_GB2312"/>
        <charset val="134"/>
      </rPr>
      <t>贵州国充新能源科技有限公司充电站建设项目（幸福路）</t>
    </r>
  </si>
  <si>
    <r>
      <rPr>
        <sz val="10"/>
        <rFont val="仿宋_GB2312"/>
        <charset val="134"/>
      </rPr>
      <t>兴义市幸福路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</si>
  <si>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r>
      <rPr>
        <sz val="12"/>
        <rFont val="仿宋_GB2312"/>
        <charset val="134"/>
      </rPr>
      <t>高新区</t>
    </r>
  </si>
  <si>
    <r>
      <rPr>
        <sz val="10"/>
        <rFont val="仿宋_GB2312"/>
        <charset val="134"/>
      </rPr>
      <t>义龙新区马别社区居委会停车场充电站建设项目</t>
    </r>
  </si>
  <si>
    <r>
      <rPr>
        <sz val="10"/>
        <rFont val="仿宋_GB2312"/>
        <charset val="134"/>
      </rPr>
      <t>贵州省黔西南州兴义市义龙新区顶效开发大道</t>
    </r>
  </si>
  <si>
    <r>
      <rPr>
        <sz val="10"/>
        <rFont val="仿宋_GB2312"/>
        <charset val="134"/>
      </rPr>
      <t>离线，无充电订单</t>
    </r>
  </si>
  <si>
    <r>
      <rPr>
        <sz val="12"/>
        <rFont val="仿宋_GB2312"/>
        <charset val="134"/>
      </rPr>
      <t>册亨县</t>
    </r>
  </si>
  <si>
    <r>
      <rPr>
        <sz val="10"/>
        <rFont val="仿宋_GB2312"/>
        <charset val="134"/>
      </rPr>
      <t>贵州省康达交通发展有限责任公司</t>
    </r>
  </si>
  <si>
    <r>
      <rPr>
        <sz val="10"/>
        <rFont val="仿宋_GB2312"/>
        <charset val="134"/>
      </rPr>
      <t>巧马镇公交充电桩</t>
    </r>
  </si>
  <si>
    <r>
      <rPr>
        <sz val="10"/>
        <rFont val="仿宋_GB2312"/>
        <charset val="134"/>
      </rPr>
      <t>巧马镇（原巧马镇卫生院）</t>
    </r>
  </si>
  <si>
    <r>
      <rPr>
        <sz val="10"/>
        <rFont val="仿宋_GB2312"/>
        <charset val="134"/>
      </rPr>
      <t>从</t>
    </r>
    <r>
      <rPr>
        <sz val="10"/>
        <rFont val="Times New Roman"/>
        <charset val="134"/>
      </rPr>
      <t>2024.3.8</t>
    </r>
    <r>
      <rPr>
        <sz val="10"/>
        <rFont val="仿宋_GB2312"/>
        <charset val="134"/>
      </rPr>
      <t>至核查均无充电订单</t>
    </r>
  </si>
  <si>
    <r>
      <rPr>
        <sz val="10"/>
        <rFont val="仿宋_GB2312"/>
        <charset val="134"/>
      </rPr>
      <t>册亨国充新能源科有限公司</t>
    </r>
  </si>
  <si>
    <r>
      <rPr>
        <sz val="10"/>
        <rFont val="仿宋_GB2312"/>
        <charset val="134"/>
      </rPr>
      <t>国充册亨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号充电桩</t>
    </r>
  </si>
  <si>
    <r>
      <rPr>
        <sz val="10"/>
        <rFont val="仿宋_GB2312"/>
        <charset val="134"/>
      </rPr>
      <t>册亨县亨达大市场</t>
    </r>
  </si>
  <si>
    <r>
      <rPr>
        <sz val="10"/>
        <rFont val="仿宋_GB2312"/>
        <charset val="134"/>
      </rPr>
      <t>国充册亨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号充电桩</t>
    </r>
  </si>
  <si>
    <r>
      <rPr>
        <sz val="10"/>
        <rFont val="仿宋_GB2312"/>
        <charset val="134"/>
      </rPr>
      <t>册亨县老城区一小对面停车场</t>
    </r>
  </si>
  <si>
    <r>
      <rPr>
        <sz val="14"/>
        <rFont val="楷体_GB2312"/>
        <charset val="134"/>
      </rPr>
      <t>毕节市</t>
    </r>
  </si>
  <si>
    <r>
      <rPr>
        <sz val="12"/>
        <rFont val="仿宋_GB2312"/>
        <charset val="134"/>
      </rPr>
      <t>七星关区</t>
    </r>
  </si>
  <si>
    <r>
      <rPr>
        <sz val="10"/>
        <rFont val="仿宋_GB2312"/>
        <charset val="134"/>
      </rPr>
      <t>七星关区公共交通客运有限责任公司</t>
    </r>
  </si>
  <si>
    <r>
      <rPr>
        <sz val="10"/>
        <rFont val="仿宋_GB2312"/>
        <charset val="134"/>
      </rPr>
      <t>七星关经济开发区新能源汽车充电站建设项目（二期）</t>
    </r>
  </si>
  <si>
    <r>
      <rPr>
        <sz val="10"/>
        <rFont val="仿宋_GB2312"/>
        <charset val="134"/>
      </rPr>
      <t>贵州省毕节市七星关区碧海街道龙滩社区公交停车场内</t>
    </r>
  </si>
  <si>
    <r>
      <rPr>
        <sz val="12"/>
        <rFont val="仿宋_GB2312"/>
        <charset val="134"/>
      </rPr>
      <t>大方县</t>
    </r>
  </si>
  <si>
    <r>
      <rPr>
        <sz val="10"/>
        <rFont val="仿宋_GB2312"/>
        <charset val="134"/>
      </rPr>
      <t>贵州鑫旺新能源有限公司</t>
    </r>
  </si>
  <si>
    <r>
      <rPr>
        <sz val="10"/>
        <rFont val="仿宋_GB2312"/>
        <charset val="134"/>
      </rPr>
      <t>鑫旺充电站</t>
    </r>
  </si>
  <si>
    <r>
      <rPr>
        <sz val="10"/>
        <rFont val="仿宋_GB2312"/>
        <charset val="134"/>
      </rPr>
      <t>贵州省毕节市大方县路塘村一组</t>
    </r>
  </si>
  <si>
    <r>
      <rPr>
        <sz val="14"/>
        <rFont val="楷体_GB2312"/>
        <charset val="134"/>
      </rPr>
      <t>贵安新区</t>
    </r>
  </si>
  <si>
    <r>
      <rPr>
        <sz val="10"/>
        <rFont val="仿宋_GB2312"/>
        <charset val="134"/>
      </rPr>
      <t>贵州卓邦能源科技有限公司</t>
    </r>
  </si>
  <si>
    <r>
      <rPr>
        <sz val="10"/>
        <rFont val="仿宋_GB2312"/>
        <charset val="134"/>
      </rPr>
      <t>贵安新区数字经济产业园多彩贵州酒店充电站</t>
    </r>
  </si>
  <si>
    <r>
      <rPr>
        <sz val="10"/>
        <rFont val="仿宋_GB2312"/>
        <charset val="134"/>
      </rPr>
      <t>贵安新区数字经济产业园多彩贵州酒店停车场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</si>
</sst>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6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4"/>
      <name val="方正小标宋简体"/>
      <charset val="134"/>
    </font>
    <font>
      <sz val="14"/>
      <name val="楷体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4"/>
  <sheetViews>
    <sheetView tabSelected="1" workbookViewId="0">
      <selection activeCell="A1" sqref="A1:L1"/>
    </sheetView>
  </sheetViews>
  <sheetFormatPr defaultColWidth="9" defaultRowHeight="13.5"/>
  <sheetData>
    <row r="1" s="1" customFormat="1" ht="20.2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7"/>
    </row>
    <row r="2" s="2" customFormat="1" ht="79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6</v>
      </c>
      <c r="I2" s="7" t="s">
        <v>8</v>
      </c>
      <c r="J2" s="7" t="s">
        <v>9</v>
      </c>
      <c r="K2" s="7" t="s">
        <v>10</v>
      </c>
      <c r="L2" s="28" t="s">
        <v>11</v>
      </c>
    </row>
    <row r="3" s="3" customFormat="1" ht="32" customHeight="1" spans="1:12">
      <c r="A3" s="9" t="s">
        <v>12</v>
      </c>
      <c r="B3" s="9"/>
      <c r="C3" s="9"/>
      <c r="D3" s="9"/>
      <c r="E3" s="10">
        <f t="shared" ref="E3:I3" si="0">SUM(E6:E84)</f>
        <v>33592</v>
      </c>
      <c r="F3" s="9">
        <f t="shared" si="0"/>
        <v>355</v>
      </c>
      <c r="G3" s="10">
        <f t="shared" si="0"/>
        <v>1561</v>
      </c>
      <c r="H3" s="9">
        <f t="shared" si="0"/>
        <v>188</v>
      </c>
      <c r="I3" s="10">
        <f t="shared" si="0"/>
        <v>687.45</v>
      </c>
      <c r="J3" s="9"/>
      <c r="K3" s="10"/>
      <c r="L3" s="10">
        <f>SUM(L4,L27,L50,L58,L61,L64,L68,L78,L83)</f>
        <v>634.42</v>
      </c>
    </row>
    <row r="4" s="4" customFormat="1" ht="31" customHeight="1" spans="1:12">
      <c r="A4" s="11" t="s">
        <v>13</v>
      </c>
      <c r="B4" s="12"/>
      <c r="C4" s="12"/>
      <c r="D4" s="13"/>
      <c r="E4" s="13"/>
      <c r="F4" s="13"/>
      <c r="G4" s="13"/>
      <c r="H4" s="13"/>
      <c r="I4" s="13"/>
      <c r="J4" s="13"/>
      <c r="K4" s="13"/>
      <c r="L4" s="29">
        <f>SUM(L5,L9,L13,L17,L19,L21,L23,L25)</f>
        <v>204.44</v>
      </c>
    </row>
    <row r="5" s="4" customFormat="1" ht="28" customHeight="1" spans="1:12">
      <c r="A5" s="14" t="s">
        <v>14</v>
      </c>
      <c r="B5" s="15"/>
      <c r="C5" s="12"/>
      <c r="D5" s="12"/>
      <c r="E5" s="12"/>
      <c r="F5" s="12"/>
      <c r="G5" s="12"/>
      <c r="H5" s="12"/>
      <c r="I5" s="30"/>
      <c r="J5" s="31"/>
      <c r="K5" s="30"/>
      <c r="L5" s="4">
        <f>SUM(L6:L8)</f>
        <v>4.69</v>
      </c>
    </row>
    <row r="6" s="1" customFormat="1" ht="96.75" spans="1:15">
      <c r="A6" s="16">
        <v>1</v>
      </c>
      <c r="B6" s="16" t="s">
        <v>15</v>
      </c>
      <c r="C6" s="16" t="s">
        <v>16</v>
      </c>
      <c r="D6" s="16" t="s">
        <v>17</v>
      </c>
      <c r="E6" s="16">
        <v>42</v>
      </c>
      <c r="F6" s="16">
        <v>12</v>
      </c>
      <c r="G6" s="16">
        <v>35</v>
      </c>
      <c r="H6" s="17">
        <v>5</v>
      </c>
      <c r="I6" s="16">
        <f t="shared" ref="I6:I8" si="1">(E6*200/10000)+(G6*100/10000)</f>
        <v>1.19</v>
      </c>
      <c r="J6" s="16" t="s">
        <v>18</v>
      </c>
      <c r="K6" s="16"/>
      <c r="L6" s="32">
        <f t="shared" ref="L6:L12" si="2">I6</f>
        <v>1.19</v>
      </c>
      <c r="M6" s="33"/>
      <c r="N6" s="4"/>
      <c r="O6" s="33"/>
    </row>
    <row r="7" s="1" customFormat="1" ht="48" spans="1:15">
      <c r="A7" s="16">
        <v>2</v>
      </c>
      <c r="B7" s="16" t="s">
        <v>19</v>
      </c>
      <c r="C7" s="16" t="s">
        <v>20</v>
      </c>
      <c r="D7" s="16" t="s">
        <v>21</v>
      </c>
      <c r="E7" s="16">
        <v>240</v>
      </c>
      <c r="F7" s="16">
        <v>4</v>
      </c>
      <c r="G7" s="16">
        <v>420</v>
      </c>
      <c r="H7" s="17">
        <v>60</v>
      </c>
      <c r="I7" s="16">
        <f t="shared" si="1"/>
        <v>9</v>
      </c>
      <c r="J7" s="16" t="s">
        <v>22</v>
      </c>
      <c r="K7" s="16" t="s">
        <v>23</v>
      </c>
      <c r="L7" s="32">
        <v>0</v>
      </c>
      <c r="M7" s="33"/>
      <c r="N7" s="4"/>
      <c r="O7" s="33"/>
    </row>
    <row r="8" s="1" customFormat="1" ht="48" spans="1:15">
      <c r="A8" s="16">
        <v>3</v>
      </c>
      <c r="B8" s="16" t="s">
        <v>19</v>
      </c>
      <c r="C8" s="16" t="s">
        <v>24</v>
      </c>
      <c r="D8" s="16" t="s">
        <v>25</v>
      </c>
      <c r="E8" s="16">
        <v>0</v>
      </c>
      <c r="F8" s="16">
        <v>0</v>
      </c>
      <c r="G8" s="16">
        <v>350</v>
      </c>
      <c r="H8" s="17">
        <v>50</v>
      </c>
      <c r="I8" s="16">
        <f t="shared" si="1"/>
        <v>3.5</v>
      </c>
      <c r="J8" s="16" t="s">
        <v>18</v>
      </c>
      <c r="K8" s="16"/>
      <c r="L8" s="32">
        <f t="shared" si="2"/>
        <v>3.5</v>
      </c>
      <c r="M8" s="33"/>
      <c r="N8" s="4"/>
      <c r="O8" s="33"/>
    </row>
    <row r="9" s="4" customFormat="1" ht="28" customHeight="1" spans="1:12">
      <c r="A9" s="14" t="s">
        <v>26</v>
      </c>
      <c r="B9" s="15"/>
      <c r="C9" s="12"/>
      <c r="D9" s="12"/>
      <c r="E9" s="12"/>
      <c r="F9" s="12"/>
      <c r="G9" s="12"/>
      <c r="H9" s="12"/>
      <c r="I9" s="30"/>
      <c r="J9" s="31"/>
      <c r="K9" s="30"/>
      <c r="L9" s="4">
        <f>SUM(L10:L12)</f>
        <v>92.8</v>
      </c>
    </row>
    <row r="10" s="1" customFormat="1" ht="60" spans="1:15">
      <c r="A10" s="16">
        <v>4</v>
      </c>
      <c r="B10" s="18" t="s">
        <v>27</v>
      </c>
      <c r="C10" s="16" t="s">
        <v>28</v>
      </c>
      <c r="D10" s="16" t="s">
        <v>29</v>
      </c>
      <c r="E10" s="16">
        <v>480</v>
      </c>
      <c r="F10" s="16">
        <v>4</v>
      </c>
      <c r="G10" s="16">
        <v>0</v>
      </c>
      <c r="H10" s="17">
        <v>0</v>
      </c>
      <c r="I10" s="16">
        <f t="shared" ref="I10:I12" si="3">(E10*200/10000)+(G10*100/10000)</f>
        <v>9.6</v>
      </c>
      <c r="J10" s="16" t="s">
        <v>18</v>
      </c>
      <c r="K10" s="16"/>
      <c r="L10" s="32">
        <f t="shared" si="2"/>
        <v>9.6</v>
      </c>
      <c r="M10" s="33"/>
      <c r="N10" s="4"/>
      <c r="O10" s="33"/>
    </row>
    <row r="11" s="1" customFormat="1" ht="60.75" spans="1:15">
      <c r="A11" s="16">
        <v>5</v>
      </c>
      <c r="B11" s="19" t="s">
        <v>30</v>
      </c>
      <c r="C11" s="19" t="s">
        <v>31</v>
      </c>
      <c r="D11" s="19" t="s">
        <v>32</v>
      </c>
      <c r="E11" s="19">
        <v>3200</v>
      </c>
      <c r="F11" s="19">
        <v>20</v>
      </c>
      <c r="G11" s="19">
        <v>0</v>
      </c>
      <c r="H11" s="20">
        <v>0</v>
      </c>
      <c r="I11" s="16">
        <f t="shared" si="3"/>
        <v>64</v>
      </c>
      <c r="J11" s="16" t="s">
        <v>18</v>
      </c>
      <c r="K11" s="16"/>
      <c r="L11" s="32">
        <f t="shared" si="2"/>
        <v>64</v>
      </c>
      <c r="M11" s="33"/>
      <c r="N11" s="4"/>
      <c r="O11" s="33"/>
    </row>
    <row r="12" s="1" customFormat="1" ht="84.75" spans="1:15">
      <c r="A12" s="16">
        <v>6</v>
      </c>
      <c r="B12" s="19" t="s">
        <v>15</v>
      </c>
      <c r="C12" s="19" t="s">
        <v>33</v>
      </c>
      <c r="D12" s="19" t="s">
        <v>34</v>
      </c>
      <c r="E12" s="19">
        <v>960</v>
      </c>
      <c r="F12" s="19">
        <v>16</v>
      </c>
      <c r="G12" s="19">
        <v>0</v>
      </c>
      <c r="H12" s="20">
        <v>0</v>
      </c>
      <c r="I12" s="16">
        <f t="shared" si="3"/>
        <v>19.2</v>
      </c>
      <c r="J12" s="16" t="s">
        <v>18</v>
      </c>
      <c r="K12" s="16"/>
      <c r="L12" s="32">
        <f t="shared" si="2"/>
        <v>19.2</v>
      </c>
      <c r="M12" s="33"/>
      <c r="N12" s="4"/>
      <c r="O12" s="33"/>
    </row>
    <row r="13" s="4" customFormat="1" ht="28" customHeight="1" spans="1:12">
      <c r="A13" s="14" t="s">
        <v>35</v>
      </c>
      <c r="B13" s="15"/>
      <c r="C13" s="12"/>
      <c r="D13" s="12"/>
      <c r="E13" s="12"/>
      <c r="F13" s="12"/>
      <c r="G13" s="12"/>
      <c r="H13" s="12"/>
      <c r="I13" s="30"/>
      <c r="J13" s="31"/>
      <c r="K13" s="30"/>
      <c r="L13" s="4">
        <f>SUM(L14:L16)</f>
        <v>31.6</v>
      </c>
    </row>
    <row r="14" s="1" customFormat="1" ht="48.75" spans="1:15">
      <c r="A14" s="16">
        <v>7</v>
      </c>
      <c r="B14" s="16" t="s">
        <v>27</v>
      </c>
      <c r="C14" s="16" t="s">
        <v>36</v>
      </c>
      <c r="D14" s="16" t="s">
        <v>37</v>
      </c>
      <c r="E14" s="16">
        <v>1440</v>
      </c>
      <c r="F14" s="16">
        <v>12</v>
      </c>
      <c r="G14" s="16">
        <v>0</v>
      </c>
      <c r="H14" s="17">
        <v>0</v>
      </c>
      <c r="I14" s="16">
        <f t="shared" ref="I14:I16" si="4">(E14*200/10000)+(G14*100/10000)</f>
        <v>28.8</v>
      </c>
      <c r="J14" s="16" t="s">
        <v>18</v>
      </c>
      <c r="K14" s="16"/>
      <c r="L14" s="32">
        <f t="shared" ref="L14:L18" si="5">I14</f>
        <v>28.8</v>
      </c>
      <c r="M14" s="33"/>
      <c r="N14" s="4"/>
      <c r="O14" s="33"/>
    </row>
    <row r="15" s="1" customFormat="1" ht="48" spans="1:15">
      <c r="A15" s="16">
        <v>8</v>
      </c>
      <c r="B15" s="16" t="s">
        <v>19</v>
      </c>
      <c r="C15" s="16" t="s">
        <v>38</v>
      </c>
      <c r="D15" s="16" t="s">
        <v>39</v>
      </c>
      <c r="E15" s="16">
        <v>360</v>
      </c>
      <c r="F15" s="16">
        <v>3</v>
      </c>
      <c r="G15" s="16">
        <v>0</v>
      </c>
      <c r="H15" s="17">
        <v>0</v>
      </c>
      <c r="I15" s="16">
        <f t="shared" si="4"/>
        <v>7.2</v>
      </c>
      <c r="J15" s="16" t="s">
        <v>22</v>
      </c>
      <c r="K15" s="16" t="s">
        <v>23</v>
      </c>
      <c r="L15" s="32">
        <v>0</v>
      </c>
      <c r="M15" s="33"/>
      <c r="N15" s="4"/>
      <c r="O15" s="33"/>
    </row>
    <row r="16" s="1" customFormat="1" ht="60" spans="1:15">
      <c r="A16" s="16">
        <v>9</v>
      </c>
      <c r="B16" s="16" t="s">
        <v>19</v>
      </c>
      <c r="C16" s="16" t="s">
        <v>40</v>
      </c>
      <c r="D16" s="16" t="s">
        <v>41</v>
      </c>
      <c r="E16" s="16">
        <v>0</v>
      </c>
      <c r="F16" s="16">
        <v>0</v>
      </c>
      <c r="G16" s="16">
        <v>280</v>
      </c>
      <c r="H16" s="17">
        <v>7</v>
      </c>
      <c r="I16" s="16">
        <f t="shared" si="4"/>
        <v>2.8</v>
      </c>
      <c r="J16" s="16" t="s">
        <v>18</v>
      </c>
      <c r="K16" s="16"/>
      <c r="L16" s="32">
        <f t="shared" si="5"/>
        <v>2.8</v>
      </c>
      <c r="M16" s="33"/>
      <c r="N16" s="4"/>
      <c r="O16" s="33"/>
    </row>
    <row r="17" s="4" customFormat="1" ht="28" customHeight="1" spans="1:12">
      <c r="A17" s="14" t="s">
        <v>42</v>
      </c>
      <c r="B17" s="15"/>
      <c r="C17" s="12"/>
      <c r="D17" s="12"/>
      <c r="E17" s="12"/>
      <c r="F17" s="12"/>
      <c r="G17" s="12"/>
      <c r="H17" s="12"/>
      <c r="I17" s="30"/>
      <c r="J17" s="31"/>
      <c r="K17" s="30"/>
      <c r="L17" s="4">
        <f>SUM(L18)</f>
        <v>28.8</v>
      </c>
    </row>
    <row r="18" s="5" customFormat="1" ht="84" spans="1:15">
      <c r="A18" s="16">
        <v>10</v>
      </c>
      <c r="B18" s="16" t="s">
        <v>15</v>
      </c>
      <c r="C18" s="16" t="s">
        <v>43</v>
      </c>
      <c r="D18" s="16" t="s">
        <v>44</v>
      </c>
      <c r="E18" s="16">
        <v>1440</v>
      </c>
      <c r="F18" s="16">
        <v>26</v>
      </c>
      <c r="G18" s="16">
        <v>0</v>
      </c>
      <c r="H18" s="17">
        <v>0</v>
      </c>
      <c r="I18" s="16">
        <f t="shared" ref="I18:I22" si="6">(E18*200/10000)+(G18*100/10000)</f>
        <v>28.8</v>
      </c>
      <c r="J18" s="16" t="s">
        <v>18</v>
      </c>
      <c r="K18" s="16"/>
      <c r="L18" s="32">
        <f t="shared" si="5"/>
        <v>28.8</v>
      </c>
      <c r="M18" s="34"/>
      <c r="N18" s="35"/>
      <c r="O18" s="34"/>
    </row>
    <row r="19" s="4" customFormat="1" ht="28" customHeight="1" spans="1:12">
      <c r="A19" s="14" t="s">
        <v>45</v>
      </c>
      <c r="B19" s="15"/>
      <c r="C19" s="12"/>
      <c r="D19" s="12"/>
      <c r="E19" s="12"/>
      <c r="F19" s="12"/>
      <c r="G19" s="12"/>
      <c r="H19" s="12"/>
      <c r="I19" s="30"/>
      <c r="J19" s="31"/>
      <c r="K19" s="30"/>
      <c r="L19" s="4">
        <f>SUM(L20)</f>
        <v>2.54</v>
      </c>
    </row>
    <row r="20" s="5" customFormat="1" ht="60" spans="1:15">
      <c r="A20" s="16">
        <v>11</v>
      </c>
      <c r="B20" s="18" t="s">
        <v>27</v>
      </c>
      <c r="C20" s="16" t="s">
        <v>46</v>
      </c>
      <c r="D20" s="16" t="s">
        <v>47</v>
      </c>
      <c r="E20" s="16">
        <v>120</v>
      </c>
      <c r="F20" s="16">
        <v>2</v>
      </c>
      <c r="G20" s="16">
        <v>14</v>
      </c>
      <c r="H20" s="17">
        <v>2</v>
      </c>
      <c r="I20" s="16">
        <f t="shared" si="6"/>
        <v>2.54</v>
      </c>
      <c r="J20" s="16" t="s">
        <v>18</v>
      </c>
      <c r="K20" s="16"/>
      <c r="L20" s="32">
        <f t="shared" ref="L20:L24" si="7">I20</f>
        <v>2.54</v>
      </c>
      <c r="M20" s="34"/>
      <c r="N20" s="35"/>
      <c r="O20" s="34"/>
    </row>
    <row r="21" s="4" customFormat="1" ht="28" customHeight="1" spans="1:12">
      <c r="A21" s="14" t="s">
        <v>48</v>
      </c>
      <c r="B21" s="15"/>
      <c r="C21" s="12"/>
      <c r="D21" s="12"/>
      <c r="E21" s="12"/>
      <c r="F21" s="12"/>
      <c r="G21" s="12"/>
      <c r="H21" s="12"/>
      <c r="I21" s="30"/>
      <c r="J21" s="31"/>
      <c r="K21" s="30"/>
      <c r="L21" s="4">
        <f t="shared" ref="L21:L25" si="8">L22</f>
        <v>28.8</v>
      </c>
    </row>
    <row r="22" s="5" customFormat="1" ht="61.5" spans="1:15">
      <c r="A22" s="16">
        <v>12</v>
      </c>
      <c r="B22" s="16" t="s">
        <v>49</v>
      </c>
      <c r="C22" s="16" t="s">
        <v>50</v>
      </c>
      <c r="D22" s="16" t="s">
        <v>51</v>
      </c>
      <c r="E22" s="16">
        <v>1440</v>
      </c>
      <c r="F22" s="16">
        <v>12</v>
      </c>
      <c r="G22" s="16">
        <v>0</v>
      </c>
      <c r="H22" s="17">
        <v>0</v>
      </c>
      <c r="I22" s="16">
        <f t="shared" si="6"/>
        <v>28.8</v>
      </c>
      <c r="J22" s="16" t="s">
        <v>18</v>
      </c>
      <c r="K22" s="16"/>
      <c r="L22" s="32">
        <f t="shared" si="7"/>
        <v>28.8</v>
      </c>
      <c r="M22" s="34"/>
      <c r="N22" s="35"/>
      <c r="O22" s="34"/>
    </row>
    <row r="23" s="4" customFormat="1" ht="28" customHeight="1" spans="1:12">
      <c r="A23" s="14" t="s">
        <v>52</v>
      </c>
      <c r="B23" s="15"/>
      <c r="C23" s="12"/>
      <c r="D23" s="12"/>
      <c r="E23" s="12"/>
      <c r="F23" s="12"/>
      <c r="G23" s="12"/>
      <c r="H23" s="12"/>
      <c r="I23" s="30"/>
      <c r="J23" s="31"/>
      <c r="K23" s="30"/>
      <c r="L23" s="4">
        <f t="shared" si="8"/>
        <v>14.4</v>
      </c>
    </row>
    <row r="24" s="5" customFormat="1" ht="72.75" spans="1:15">
      <c r="A24" s="16">
        <v>13</v>
      </c>
      <c r="B24" s="16" t="s">
        <v>15</v>
      </c>
      <c r="C24" s="16" t="s">
        <v>53</v>
      </c>
      <c r="D24" s="16" t="s">
        <v>54</v>
      </c>
      <c r="E24" s="16">
        <v>720</v>
      </c>
      <c r="F24" s="16">
        <v>15</v>
      </c>
      <c r="G24" s="16">
        <v>0</v>
      </c>
      <c r="H24" s="17">
        <v>0</v>
      </c>
      <c r="I24" s="16">
        <f t="shared" ref="I24:I29" si="9">(E24*200/10000)+(G24*100/10000)</f>
        <v>14.4</v>
      </c>
      <c r="J24" s="16" t="s">
        <v>18</v>
      </c>
      <c r="K24" s="16"/>
      <c r="L24" s="32">
        <f t="shared" si="7"/>
        <v>14.4</v>
      </c>
      <c r="M24" s="34"/>
      <c r="N24" s="35"/>
      <c r="O24" s="34"/>
    </row>
    <row r="25" s="4" customFormat="1" ht="28" customHeight="1" spans="1:12">
      <c r="A25" s="14" t="s">
        <v>55</v>
      </c>
      <c r="B25" s="15"/>
      <c r="C25" s="12"/>
      <c r="D25" s="12"/>
      <c r="E25" s="12"/>
      <c r="F25" s="12"/>
      <c r="G25" s="12"/>
      <c r="H25" s="12"/>
      <c r="I25" s="30"/>
      <c r="J25" s="31"/>
      <c r="K25" s="30"/>
      <c r="L25" s="4">
        <f t="shared" si="8"/>
        <v>0.81</v>
      </c>
    </row>
    <row r="26" s="5" customFormat="1" ht="60" spans="1:15">
      <c r="A26" s="16">
        <v>14</v>
      </c>
      <c r="B26" s="16" t="s">
        <v>56</v>
      </c>
      <c r="C26" s="16" t="s">
        <v>57</v>
      </c>
      <c r="D26" s="16" t="s">
        <v>58</v>
      </c>
      <c r="E26" s="16">
        <v>30</v>
      </c>
      <c r="F26" s="16">
        <v>1</v>
      </c>
      <c r="G26" s="16">
        <v>21</v>
      </c>
      <c r="H26" s="17">
        <v>3</v>
      </c>
      <c r="I26" s="16">
        <f t="shared" si="9"/>
        <v>0.81</v>
      </c>
      <c r="J26" s="16" t="s">
        <v>18</v>
      </c>
      <c r="K26" s="16"/>
      <c r="L26" s="32">
        <f t="shared" ref="L26:L31" si="10">I26</f>
        <v>0.81</v>
      </c>
      <c r="M26" s="34"/>
      <c r="N26" s="35"/>
      <c r="O26" s="34"/>
    </row>
    <row r="27" s="4" customFormat="1" ht="31" customHeight="1" spans="1:12">
      <c r="A27" s="11" t="s">
        <v>59</v>
      </c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36">
        <f>SUM(L28,L30,L32,L34,L40,L42,L48)</f>
        <v>210.86</v>
      </c>
    </row>
    <row r="28" s="4" customFormat="1" ht="28" customHeight="1" spans="1:12">
      <c r="A28" s="14" t="s">
        <v>60</v>
      </c>
      <c r="B28" s="15"/>
      <c r="C28" s="12"/>
      <c r="D28" s="12"/>
      <c r="E28" s="12"/>
      <c r="F28" s="12"/>
      <c r="G28" s="12"/>
      <c r="H28" s="12"/>
      <c r="I28" s="30"/>
      <c r="J28" s="31"/>
      <c r="K28" s="30"/>
      <c r="L28" s="4">
        <f t="shared" ref="L28:L32" si="11">L29</f>
        <v>86.4</v>
      </c>
    </row>
    <row r="29" s="5" customFormat="1" ht="60" spans="1:15">
      <c r="A29" s="16">
        <v>15</v>
      </c>
      <c r="B29" s="16" t="s">
        <v>61</v>
      </c>
      <c r="C29" s="16" t="s">
        <v>62</v>
      </c>
      <c r="D29" s="16" t="s">
        <v>63</v>
      </c>
      <c r="E29" s="16">
        <v>4320</v>
      </c>
      <c r="F29" s="16">
        <v>18</v>
      </c>
      <c r="G29" s="16">
        <v>0</v>
      </c>
      <c r="H29" s="17">
        <v>0</v>
      </c>
      <c r="I29" s="16">
        <f t="shared" si="9"/>
        <v>86.4</v>
      </c>
      <c r="J29" s="16" t="s">
        <v>18</v>
      </c>
      <c r="K29" s="16"/>
      <c r="L29" s="32">
        <f t="shared" si="10"/>
        <v>86.4</v>
      </c>
      <c r="M29" s="34"/>
      <c r="N29" s="35"/>
      <c r="O29" s="34"/>
    </row>
    <row r="30" s="4" customFormat="1" ht="28" customHeight="1" spans="1:12">
      <c r="A30" s="14" t="s">
        <v>64</v>
      </c>
      <c r="B30" s="15"/>
      <c r="C30" s="12"/>
      <c r="D30" s="12"/>
      <c r="E30" s="12"/>
      <c r="F30" s="12"/>
      <c r="G30" s="12"/>
      <c r="H30" s="12"/>
      <c r="I30" s="30"/>
      <c r="J30" s="31"/>
      <c r="K30" s="30"/>
      <c r="L30" s="4">
        <f t="shared" si="11"/>
        <v>40</v>
      </c>
    </row>
    <row r="31" s="5" customFormat="1" ht="60" spans="1:15">
      <c r="A31" s="16">
        <v>16</v>
      </c>
      <c r="B31" s="16" t="s">
        <v>27</v>
      </c>
      <c r="C31" s="16" t="s">
        <v>65</v>
      </c>
      <c r="D31" s="16" t="s">
        <v>66</v>
      </c>
      <c r="E31" s="21">
        <v>2000</v>
      </c>
      <c r="F31" s="21">
        <v>8</v>
      </c>
      <c r="G31" s="21">
        <v>0</v>
      </c>
      <c r="H31" s="22">
        <v>0</v>
      </c>
      <c r="I31" s="16">
        <f t="shared" ref="I31:I39" si="12">(E31*200/10000)+(G31*100/10000)</f>
        <v>40</v>
      </c>
      <c r="J31" s="16" t="s">
        <v>18</v>
      </c>
      <c r="K31" s="16"/>
      <c r="L31" s="32">
        <f t="shared" si="10"/>
        <v>40</v>
      </c>
      <c r="M31" s="34"/>
      <c r="N31" s="35"/>
      <c r="O31" s="34"/>
    </row>
    <row r="32" s="4" customFormat="1" ht="28" customHeight="1" spans="1:12">
      <c r="A32" s="14" t="s">
        <v>67</v>
      </c>
      <c r="B32" s="15"/>
      <c r="C32" s="12"/>
      <c r="D32" s="12"/>
      <c r="E32" s="12"/>
      <c r="F32" s="12"/>
      <c r="G32" s="12"/>
      <c r="H32" s="12"/>
      <c r="I32" s="30"/>
      <c r="J32" s="31"/>
      <c r="K32" s="30"/>
      <c r="L32" s="4">
        <f t="shared" si="11"/>
        <v>5.88</v>
      </c>
    </row>
    <row r="33" s="5" customFormat="1" ht="72.75" spans="1:15">
      <c r="A33" s="16">
        <v>17</v>
      </c>
      <c r="B33" s="18" t="s">
        <v>68</v>
      </c>
      <c r="C33" s="18" t="s">
        <v>69</v>
      </c>
      <c r="D33" s="18" t="s">
        <v>70</v>
      </c>
      <c r="E33" s="16">
        <v>280</v>
      </c>
      <c r="F33" s="16">
        <v>3</v>
      </c>
      <c r="G33" s="16">
        <v>28</v>
      </c>
      <c r="H33" s="17">
        <v>3</v>
      </c>
      <c r="I33" s="16">
        <f t="shared" si="12"/>
        <v>5.88</v>
      </c>
      <c r="J33" s="16" t="s">
        <v>18</v>
      </c>
      <c r="K33" s="16"/>
      <c r="L33" s="32">
        <f t="shared" ref="L33:L38" si="13">I33</f>
        <v>5.88</v>
      </c>
      <c r="M33" s="34"/>
      <c r="N33" s="35"/>
      <c r="O33" s="34"/>
    </row>
    <row r="34" s="4" customFormat="1" ht="28" customHeight="1" spans="1:12">
      <c r="A34" s="14" t="s">
        <v>71</v>
      </c>
      <c r="B34" s="15"/>
      <c r="C34" s="12"/>
      <c r="D34" s="12"/>
      <c r="E34" s="12"/>
      <c r="F34" s="12"/>
      <c r="G34" s="12"/>
      <c r="H34" s="12"/>
      <c r="I34" s="30"/>
      <c r="J34" s="31"/>
      <c r="K34" s="30"/>
      <c r="L34" s="4">
        <f>SUM(L35:L39)</f>
        <v>27.1</v>
      </c>
    </row>
    <row r="35" s="5" customFormat="1" ht="48.75" spans="1:15">
      <c r="A35" s="16">
        <v>18</v>
      </c>
      <c r="B35" s="23" t="s">
        <v>27</v>
      </c>
      <c r="C35" s="16" t="s">
        <v>72</v>
      </c>
      <c r="D35" s="16" t="s">
        <v>73</v>
      </c>
      <c r="E35" s="16">
        <v>600</v>
      </c>
      <c r="F35" s="16">
        <v>5</v>
      </c>
      <c r="G35" s="16">
        <v>0</v>
      </c>
      <c r="H35" s="17">
        <v>0</v>
      </c>
      <c r="I35" s="16">
        <f t="shared" si="12"/>
        <v>12</v>
      </c>
      <c r="J35" s="16" t="s">
        <v>18</v>
      </c>
      <c r="K35" s="16"/>
      <c r="L35" s="32">
        <f t="shared" si="13"/>
        <v>12</v>
      </c>
      <c r="M35" s="34"/>
      <c r="N35" s="35"/>
      <c r="O35" s="34"/>
    </row>
    <row r="36" s="5" customFormat="1" ht="48.75" spans="1:15">
      <c r="A36" s="16">
        <v>19</v>
      </c>
      <c r="B36" s="24"/>
      <c r="C36" s="16" t="s">
        <v>74</v>
      </c>
      <c r="D36" s="16" t="s">
        <v>75</v>
      </c>
      <c r="E36" s="16">
        <v>600</v>
      </c>
      <c r="F36" s="16">
        <v>5</v>
      </c>
      <c r="G36" s="16">
        <v>0</v>
      </c>
      <c r="H36" s="17">
        <v>0</v>
      </c>
      <c r="I36" s="16">
        <f t="shared" si="12"/>
        <v>12</v>
      </c>
      <c r="J36" s="16" t="s">
        <v>18</v>
      </c>
      <c r="K36" s="16"/>
      <c r="L36" s="32">
        <f t="shared" si="13"/>
        <v>12</v>
      </c>
      <c r="M36" s="34"/>
      <c r="N36" s="35"/>
      <c r="O36" s="34"/>
    </row>
    <row r="37" s="5" customFormat="1" ht="72" spans="1:15">
      <c r="A37" s="16">
        <v>20</v>
      </c>
      <c r="B37" s="24"/>
      <c r="C37" s="16" t="s">
        <v>76</v>
      </c>
      <c r="D37" s="16" t="s">
        <v>77</v>
      </c>
      <c r="E37" s="16">
        <v>0</v>
      </c>
      <c r="F37" s="16">
        <v>0</v>
      </c>
      <c r="G37" s="16">
        <v>42</v>
      </c>
      <c r="H37" s="17">
        <v>6</v>
      </c>
      <c r="I37" s="16">
        <f t="shared" si="12"/>
        <v>0.42</v>
      </c>
      <c r="J37" s="16" t="s">
        <v>18</v>
      </c>
      <c r="K37" s="16"/>
      <c r="L37" s="32">
        <f t="shared" si="13"/>
        <v>0.42</v>
      </c>
      <c r="M37" s="34"/>
      <c r="N37" s="35"/>
      <c r="O37" s="34"/>
    </row>
    <row r="38" s="5" customFormat="1" ht="48.75" spans="1:15">
      <c r="A38" s="16">
        <v>21</v>
      </c>
      <c r="B38" s="25"/>
      <c r="C38" s="16" t="s">
        <v>78</v>
      </c>
      <c r="D38" s="16" t="s">
        <v>79</v>
      </c>
      <c r="E38" s="16">
        <v>120</v>
      </c>
      <c r="F38" s="16">
        <v>1</v>
      </c>
      <c r="G38" s="16">
        <v>28</v>
      </c>
      <c r="H38" s="17">
        <v>4</v>
      </c>
      <c r="I38" s="16">
        <f t="shared" si="12"/>
        <v>2.68</v>
      </c>
      <c r="J38" s="16" t="s">
        <v>18</v>
      </c>
      <c r="K38" s="16"/>
      <c r="L38" s="32">
        <f t="shared" si="13"/>
        <v>2.68</v>
      </c>
      <c r="M38" s="34"/>
      <c r="N38" s="35"/>
      <c r="O38" s="34"/>
    </row>
    <row r="39" s="5" customFormat="1" ht="60.75" spans="1:15">
      <c r="A39" s="16">
        <v>22</v>
      </c>
      <c r="B39" s="16" t="s">
        <v>80</v>
      </c>
      <c r="C39" s="16" t="s">
        <v>81</v>
      </c>
      <c r="D39" s="16" t="s">
        <v>82</v>
      </c>
      <c r="E39" s="16">
        <v>720</v>
      </c>
      <c r="F39" s="16">
        <v>6</v>
      </c>
      <c r="G39" s="16">
        <v>7</v>
      </c>
      <c r="H39" s="17">
        <v>1</v>
      </c>
      <c r="I39" s="16">
        <f t="shared" si="12"/>
        <v>14.47</v>
      </c>
      <c r="J39" s="16" t="s">
        <v>22</v>
      </c>
      <c r="K39" s="16" t="s">
        <v>83</v>
      </c>
      <c r="L39" s="32">
        <v>0</v>
      </c>
      <c r="M39" s="34"/>
      <c r="N39" s="35"/>
      <c r="O39" s="34"/>
    </row>
    <row r="40" s="4" customFormat="1" ht="28" customHeight="1" spans="1:12">
      <c r="A40" s="14" t="s">
        <v>84</v>
      </c>
      <c r="B40" s="15"/>
      <c r="C40" s="12"/>
      <c r="D40" s="12"/>
      <c r="E40" s="12"/>
      <c r="F40" s="12"/>
      <c r="G40" s="12"/>
      <c r="H40" s="12"/>
      <c r="I40" s="30"/>
      <c r="J40" s="31"/>
      <c r="K40" s="30"/>
      <c r="L40" s="4">
        <f>SUM(L41)</f>
        <v>28.8</v>
      </c>
    </row>
    <row r="41" s="5" customFormat="1" ht="48" spans="1:15">
      <c r="A41" s="16">
        <v>23</v>
      </c>
      <c r="B41" s="16" t="s">
        <v>85</v>
      </c>
      <c r="C41" s="16" t="s">
        <v>86</v>
      </c>
      <c r="D41" s="16" t="s">
        <v>87</v>
      </c>
      <c r="E41" s="16">
        <v>1440</v>
      </c>
      <c r="F41" s="16">
        <v>12</v>
      </c>
      <c r="G41" s="16">
        <v>0</v>
      </c>
      <c r="H41" s="17">
        <v>0</v>
      </c>
      <c r="I41" s="16">
        <f t="shared" ref="I41:I47" si="14">(E41*200/10000)+(G41*100/10000)</f>
        <v>28.8</v>
      </c>
      <c r="J41" s="16" t="s">
        <v>18</v>
      </c>
      <c r="K41" s="16"/>
      <c r="L41" s="32">
        <f t="shared" ref="L41:L44" si="15">I41</f>
        <v>28.8</v>
      </c>
      <c r="M41" s="34"/>
      <c r="N41" s="35"/>
      <c r="O41" s="34"/>
    </row>
    <row r="42" s="4" customFormat="1" ht="28" customHeight="1" spans="1:12">
      <c r="A42" s="14" t="s">
        <v>88</v>
      </c>
      <c r="B42" s="15"/>
      <c r="C42" s="12"/>
      <c r="D42" s="12"/>
      <c r="E42" s="12"/>
      <c r="F42" s="12"/>
      <c r="G42" s="12"/>
      <c r="H42" s="12"/>
      <c r="I42" s="30"/>
      <c r="J42" s="31"/>
      <c r="K42" s="30"/>
      <c r="L42" s="4">
        <f>SUM(L43:L47)</f>
        <v>14.61</v>
      </c>
    </row>
    <row r="43" s="5" customFormat="1" ht="48.75" spans="1:15">
      <c r="A43" s="16">
        <v>24</v>
      </c>
      <c r="B43" s="18" t="s">
        <v>89</v>
      </c>
      <c r="C43" s="16" t="s">
        <v>90</v>
      </c>
      <c r="D43" s="16" t="s">
        <v>91</v>
      </c>
      <c r="E43" s="16">
        <v>540</v>
      </c>
      <c r="F43" s="16">
        <v>6</v>
      </c>
      <c r="G43" s="16">
        <v>0</v>
      </c>
      <c r="H43" s="17">
        <v>0</v>
      </c>
      <c r="I43" s="16">
        <f t="shared" si="14"/>
        <v>10.8</v>
      </c>
      <c r="J43" s="16" t="s">
        <v>18</v>
      </c>
      <c r="K43" s="16"/>
      <c r="L43" s="32">
        <f t="shared" si="15"/>
        <v>10.8</v>
      </c>
      <c r="M43" s="34"/>
      <c r="N43" s="35"/>
      <c r="O43" s="34"/>
    </row>
    <row r="44" s="5" customFormat="1" ht="48" spans="1:15">
      <c r="A44" s="16">
        <v>25</v>
      </c>
      <c r="B44" s="18" t="s">
        <v>89</v>
      </c>
      <c r="C44" s="16" t="s">
        <v>92</v>
      </c>
      <c r="D44" s="16" t="s">
        <v>93</v>
      </c>
      <c r="E44" s="16">
        <v>180</v>
      </c>
      <c r="F44" s="16">
        <v>2</v>
      </c>
      <c r="G44" s="16">
        <v>21</v>
      </c>
      <c r="H44" s="17">
        <v>3</v>
      </c>
      <c r="I44" s="16">
        <f t="shared" si="14"/>
        <v>3.81</v>
      </c>
      <c r="J44" s="16" t="s">
        <v>18</v>
      </c>
      <c r="K44" s="16"/>
      <c r="L44" s="32">
        <f t="shared" si="15"/>
        <v>3.81</v>
      </c>
      <c r="M44" s="34"/>
      <c r="N44" s="35"/>
      <c r="O44" s="34"/>
    </row>
    <row r="45" s="5" customFormat="1" ht="60.75" spans="1:15">
      <c r="A45" s="16">
        <v>26</v>
      </c>
      <c r="B45" s="18" t="s">
        <v>89</v>
      </c>
      <c r="C45" s="16" t="s">
        <v>94</v>
      </c>
      <c r="D45" s="16" t="s">
        <v>95</v>
      </c>
      <c r="E45" s="16">
        <v>0</v>
      </c>
      <c r="F45" s="16">
        <v>0</v>
      </c>
      <c r="G45" s="16">
        <v>84</v>
      </c>
      <c r="H45" s="17">
        <v>12</v>
      </c>
      <c r="I45" s="16">
        <f t="shared" si="14"/>
        <v>0.84</v>
      </c>
      <c r="J45" s="16" t="s">
        <v>22</v>
      </c>
      <c r="K45" s="16" t="s">
        <v>96</v>
      </c>
      <c r="L45" s="32">
        <v>0</v>
      </c>
      <c r="M45" s="34"/>
      <c r="N45" s="35"/>
      <c r="O45" s="34"/>
    </row>
    <row r="46" s="5" customFormat="1" ht="48" spans="1:15">
      <c r="A46" s="16">
        <v>27</v>
      </c>
      <c r="B46" s="18" t="s">
        <v>89</v>
      </c>
      <c r="C46" s="16" t="s">
        <v>97</v>
      </c>
      <c r="D46" s="16" t="s">
        <v>98</v>
      </c>
      <c r="E46" s="16">
        <v>0</v>
      </c>
      <c r="F46" s="16">
        <v>0</v>
      </c>
      <c r="G46" s="16">
        <v>35</v>
      </c>
      <c r="H46" s="17">
        <v>5</v>
      </c>
      <c r="I46" s="16">
        <f t="shared" si="14"/>
        <v>0.35</v>
      </c>
      <c r="J46" s="16" t="s">
        <v>22</v>
      </c>
      <c r="K46" s="16" t="s">
        <v>99</v>
      </c>
      <c r="L46" s="32">
        <v>0</v>
      </c>
      <c r="M46" s="34"/>
      <c r="N46" s="35"/>
      <c r="O46" s="34"/>
    </row>
    <row r="47" s="5" customFormat="1" ht="60.75" spans="1:15">
      <c r="A47" s="16">
        <v>28</v>
      </c>
      <c r="B47" s="18" t="s">
        <v>89</v>
      </c>
      <c r="C47" s="16" t="s">
        <v>100</v>
      </c>
      <c r="D47" s="16" t="s">
        <v>101</v>
      </c>
      <c r="E47" s="16">
        <v>0</v>
      </c>
      <c r="F47" s="16">
        <v>0</v>
      </c>
      <c r="G47" s="16">
        <v>70</v>
      </c>
      <c r="H47" s="17">
        <v>10</v>
      </c>
      <c r="I47" s="16">
        <f t="shared" si="14"/>
        <v>0.7</v>
      </c>
      <c r="J47" s="16" t="s">
        <v>22</v>
      </c>
      <c r="K47" s="16" t="s">
        <v>102</v>
      </c>
      <c r="L47" s="32">
        <v>0</v>
      </c>
      <c r="M47" s="34"/>
      <c r="N47" s="35"/>
      <c r="O47" s="34"/>
    </row>
    <row r="48" s="4" customFormat="1" ht="28" customHeight="1" spans="1:12">
      <c r="A48" s="14" t="s">
        <v>103</v>
      </c>
      <c r="B48" s="15"/>
      <c r="C48" s="12"/>
      <c r="D48" s="12"/>
      <c r="E48" s="12"/>
      <c r="F48" s="12"/>
      <c r="G48" s="12"/>
      <c r="H48" s="12"/>
      <c r="I48" s="30"/>
      <c r="J48" s="31"/>
      <c r="K48" s="30"/>
      <c r="L48" s="4">
        <f>SUM(L49)</f>
        <v>8.07</v>
      </c>
    </row>
    <row r="49" s="5" customFormat="1" ht="48" spans="1:15">
      <c r="A49" s="16">
        <v>29</v>
      </c>
      <c r="B49" s="18" t="s">
        <v>104</v>
      </c>
      <c r="C49" s="16" t="s">
        <v>105</v>
      </c>
      <c r="D49" s="16" t="s">
        <v>106</v>
      </c>
      <c r="E49" s="16">
        <v>400</v>
      </c>
      <c r="F49" s="16">
        <v>5</v>
      </c>
      <c r="G49" s="16">
        <v>7</v>
      </c>
      <c r="H49" s="16">
        <v>1</v>
      </c>
      <c r="I49" s="16">
        <f t="shared" ref="I49:I55" si="16">(E49*200/10000)+(G49*100/10000)</f>
        <v>8.07</v>
      </c>
      <c r="J49" s="16" t="s">
        <v>18</v>
      </c>
      <c r="K49" s="16"/>
      <c r="L49" s="32">
        <f t="shared" ref="L49:L55" si="17">I49</f>
        <v>8.07</v>
      </c>
      <c r="M49" s="34"/>
      <c r="N49" s="35"/>
      <c r="O49" s="34"/>
    </row>
    <row r="50" s="4" customFormat="1" ht="31" customHeight="1" spans="1:12">
      <c r="A50" s="11" t="s">
        <v>107</v>
      </c>
      <c r="B50" s="12"/>
      <c r="C50" s="12"/>
      <c r="D50" s="13"/>
      <c r="E50" s="13"/>
      <c r="F50" s="13"/>
      <c r="G50" s="13"/>
      <c r="H50" s="13"/>
      <c r="I50" s="13"/>
      <c r="J50" s="13"/>
      <c r="K50" s="13"/>
      <c r="L50" s="36">
        <f>SUM(L51,L53,L56)</f>
        <v>69.36</v>
      </c>
    </row>
    <row r="51" s="4" customFormat="1" ht="28" customHeight="1" spans="1:12">
      <c r="A51" s="14" t="s">
        <v>108</v>
      </c>
      <c r="B51" s="15"/>
      <c r="C51" s="12"/>
      <c r="D51" s="12"/>
      <c r="E51" s="12"/>
      <c r="F51" s="12"/>
      <c r="G51" s="12"/>
      <c r="H51" s="12"/>
      <c r="I51" s="30"/>
      <c r="J51" s="31"/>
      <c r="K51" s="30"/>
      <c r="L51" s="4">
        <f>L52</f>
        <v>5.36</v>
      </c>
    </row>
    <row r="52" s="5" customFormat="1" ht="48" spans="1:15">
      <c r="A52" s="16">
        <v>30</v>
      </c>
      <c r="B52" s="16" t="s">
        <v>109</v>
      </c>
      <c r="C52" s="16" t="s">
        <v>110</v>
      </c>
      <c r="D52" s="16" t="s">
        <v>111</v>
      </c>
      <c r="E52" s="16">
        <v>240</v>
      </c>
      <c r="F52" s="16">
        <v>2</v>
      </c>
      <c r="G52" s="16">
        <v>56</v>
      </c>
      <c r="H52" s="16">
        <v>8</v>
      </c>
      <c r="I52" s="16">
        <f t="shared" si="16"/>
        <v>5.36</v>
      </c>
      <c r="J52" s="16" t="s">
        <v>18</v>
      </c>
      <c r="K52" s="16"/>
      <c r="L52" s="32">
        <f t="shared" si="17"/>
        <v>5.36</v>
      </c>
      <c r="M52" s="34"/>
      <c r="N52" s="35"/>
      <c r="O52" s="34"/>
    </row>
    <row r="53" s="4" customFormat="1" ht="28" customHeight="1" spans="1:12">
      <c r="A53" s="14" t="s">
        <v>112</v>
      </c>
      <c r="B53" s="15"/>
      <c r="C53" s="12"/>
      <c r="D53" s="12"/>
      <c r="E53" s="12"/>
      <c r="F53" s="12"/>
      <c r="G53" s="12"/>
      <c r="H53" s="12"/>
      <c r="I53" s="30"/>
      <c r="J53" s="31"/>
      <c r="K53" s="30"/>
      <c r="L53" s="4">
        <f>L54+L55</f>
        <v>49.6</v>
      </c>
    </row>
    <row r="54" s="5" customFormat="1" ht="24.75" spans="1:15">
      <c r="A54" s="16">
        <v>31</v>
      </c>
      <c r="B54" s="16" t="s">
        <v>113</v>
      </c>
      <c r="C54" s="16" t="s">
        <v>114</v>
      </c>
      <c r="D54" s="16" t="s">
        <v>115</v>
      </c>
      <c r="E54" s="16">
        <v>1280</v>
      </c>
      <c r="F54" s="16">
        <v>20</v>
      </c>
      <c r="G54" s="16">
        <v>0</v>
      </c>
      <c r="H54" s="17">
        <v>0</v>
      </c>
      <c r="I54" s="16">
        <f t="shared" si="16"/>
        <v>25.6</v>
      </c>
      <c r="J54" s="16" t="s">
        <v>18</v>
      </c>
      <c r="K54" s="16"/>
      <c r="L54" s="32">
        <f t="shared" si="17"/>
        <v>25.6</v>
      </c>
      <c r="M54" s="34"/>
      <c r="N54" s="35"/>
      <c r="O54" s="34"/>
    </row>
    <row r="55" s="5" customFormat="1" ht="36" spans="1:15">
      <c r="A55" s="16">
        <v>32</v>
      </c>
      <c r="B55" s="16"/>
      <c r="C55" s="16" t="s">
        <v>116</v>
      </c>
      <c r="D55" s="16" t="s">
        <v>117</v>
      </c>
      <c r="E55" s="16">
        <v>1200</v>
      </c>
      <c r="F55" s="16">
        <v>20</v>
      </c>
      <c r="G55" s="16">
        <v>0</v>
      </c>
      <c r="H55" s="17">
        <v>0</v>
      </c>
      <c r="I55" s="16">
        <f t="shared" si="16"/>
        <v>24</v>
      </c>
      <c r="J55" s="16" t="s">
        <v>18</v>
      </c>
      <c r="K55" s="16"/>
      <c r="L55" s="32">
        <f t="shared" si="17"/>
        <v>24</v>
      </c>
      <c r="M55" s="34"/>
      <c r="N55" s="35"/>
      <c r="O55" s="34"/>
    </row>
    <row r="56" s="4" customFormat="1" ht="28" customHeight="1" spans="1:12">
      <c r="A56" s="14" t="s">
        <v>118</v>
      </c>
      <c r="B56" s="15"/>
      <c r="C56" s="12"/>
      <c r="D56" s="12"/>
      <c r="E56" s="12"/>
      <c r="F56" s="12"/>
      <c r="G56" s="12"/>
      <c r="H56" s="12"/>
      <c r="I56" s="30"/>
      <c r="J56" s="31"/>
      <c r="K56" s="30"/>
      <c r="L56" s="4">
        <f t="shared" ref="L56:L62" si="18">L57</f>
        <v>14.4</v>
      </c>
    </row>
    <row r="57" s="5" customFormat="1" ht="96" spans="1:15">
      <c r="A57" s="16">
        <v>33</v>
      </c>
      <c r="B57" s="16" t="s">
        <v>119</v>
      </c>
      <c r="C57" s="16" t="s">
        <v>120</v>
      </c>
      <c r="D57" s="16" t="s">
        <v>121</v>
      </c>
      <c r="E57" s="16">
        <v>720</v>
      </c>
      <c r="F57" s="16">
        <v>16</v>
      </c>
      <c r="G57" s="16">
        <v>0</v>
      </c>
      <c r="H57" s="17">
        <v>0</v>
      </c>
      <c r="I57" s="16">
        <f>(E57*200/10000)+(G57*100/10000)</f>
        <v>14.4</v>
      </c>
      <c r="J57" s="16" t="s">
        <v>18</v>
      </c>
      <c r="K57" s="16"/>
      <c r="L57" s="32">
        <f>I57</f>
        <v>14.4</v>
      </c>
      <c r="M57" s="34"/>
      <c r="N57" s="35"/>
      <c r="O57" s="34"/>
    </row>
    <row r="58" s="4" customFormat="1" ht="31" customHeight="1" spans="1:12">
      <c r="A58" s="11" t="s">
        <v>122</v>
      </c>
      <c r="B58" s="12"/>
      <c r="C58" s="12"/>
      <c r="D58" s="13"/>
      <c r="E58" s="13"/>
      <c r="F58" s="13"/>
      <c r="G58" s="13"/>
      <c r="H58" s="13"/>
      <c r="I58" s="13"/>
      <c r="J58" s="13"/>
      <c r="K58" s="13"/>
      <c r="L58" s="36">
        <f t="shared" si="18"/>
        <v>16</v>
      </c>
    </row>
    <row r="59" s="4" customFormat="1" ht="28" customHeight="1" spans="1:12">
      <c r="A59" s="14" t="s">
        <v>123</v>
      </c>
      <c r="B59" s="15"/>
      <c r="C59" s="12"/>
      <c r="D59" s="12"/>
      <c r="E59" s="12"/>
      <c r="F59" s="12"/>
      <c r="G59" s="12"/>
      <c r="H59" s="12"/>
      <c r="I59" s="30"/>
      <c r="J59" s="31"/>
      <c r="K59" s="30"/>
      <c r="L59" s="4">
        <f>SUM(L60)</f>
        <v>16</v>
      </c>
    </row>
    <row r="60" s="5" customFormat="1" ht="72" spans="1:15">
      <c r="A60" s="16">
        <v>34</v>
      </c>
      <c r="B60" s="18" t="s">
        <v>124</v>
      </c>
      <c r="C60" s="18" t="s">
        <v>125</v>
      </c>
      <c r="D60" s="18" t="s">
        <v>126</v>
      </c>
      <c r="E60" s="16">
        <v>800</v>
      </c>
      <c r="F60" s="16">
        <v>8</v>
      </c>
      <c r="G60" s="16">
        <v>0</v>
      </c>
      <c r="H60" s="17">
        <v>0</v>
      </c>
      <c r="I60" s="16">
        <f>(E60*200/10000)+(G60*100/10000)</f>
        <v>16</v>
      </c>
      <c r="J60" s="16" t="s">
        <v>18</v>
      </c>
      <c r="K60" s="16"/>
      <c r="L60" s="32">
        <f>I60</f>
        <v>16</v>
      </c>
      <c r="M60" s="34"/>
      <c r="N60" s="35"/>
      <c r="O60" s="34"/>
    </row>
    <row r="61" s="4" customFormat="1" ht="31" customHeight="1" spans="1:12">
      <c r="A61" s="11" t="s">
        <v>127</v>
      </c>
      <c r="B61" s="12"/>
      <c r="C61" s="12"/>
      <c r="D61" s="13"/>
      <c r="E61" s="13"/>
      <c r="F61" s="13"/>
      <c r="G61" s="13"/>
      <c r="H61" s="13"/>
      <c r="I61" s="13"/>
      <c r="J61" s="13"/>
      <c r="K61" s="13"/>
      <c r="L61" s="36">
        <f t="shared" si="18"/>
        <v>9.6</v>
      </c>
    </row>
    <row r="62" s="4" customFormat="1" ht="28" customHeight="1" spans="1:12">
      <c r="A62" s="14" t="s">
        <v>128</v>
      </c>
      <c r="B62" s="15"/>
      <c r="C62" s="12"/>
      <c r="D62" s="12"/>
      <c r="E62" s="12"/>
      <c r="F62" s="12"/>
      <c r="G62" s="12"/>
      <c r="H62" s="12"/>
      <c r="I62" s="30"/>
      <c r="J62" s="31"/>
      <c r="K62" s="30"/>
      <c r="L62" s="4">
        <f t="shared" si="18"/>
        <v>9.6</v>
      </c>
    </row>
    <row r="63" s="5" customFormat="1" ht="73.5" spans="1:15">
      <c r="A63" s="25">
        <v>35</v>
      </c>
      <c r="B63" s="26" t="s">
        <v>129</v>
      </c>
      <c r="C63" s="16" t="s">
        <v>130</v>
      </c>
      <c r="D63" s="16" t="s">
        <v>131</v>
      </c>
      <c r="E63" s="16">
        <v>480</v>
      </c>
      <c r="F63" s="16">
        <v>8</v>
      </c>
      <c r="G63" s="16">
        <v>0</v>
      </c>
      <c r="H63" s="17">
        <v>0</v>
      </c>
      <c r="I63" s="16">
        <f t="shared" ref="I63:I67" si="19">(E63*200/10000)+(G63*100/10000)</f>
        <v>9.6</v>
      </c>
      <c r="J63" s="16" t="s">
        <v>18</v>
      </c>
      <c r="K63" s="16"/>
      <c r="L63" s="32">
        <f t="shared" ref="L63:L67" si="20">I63</f>
        <v>9.6</v>
      </c>
      <c r="M63" s="34"/>
      <c r="N63" s="35"/>
      <c r="O63" s="34"/>
    </row>
    <row r="64" s="4" customFormat="1" ht="31" customHeight="1" spans="1:12">
      <c r="A64" s="11" t="s">
        <v>132</v>
      </c>
      <c r="B64" s="12"/>
      <c r="C64" s="12"/>
      <c r="D64" s="13"/>
      <c r="E64" s="13"/>
      <c r="F64" s="13"/>
      <c r="G64" s="13"/>
      <c r="H64" s="13"/>
      <c r="I64" s="13"/>
      <c r="J64" s="13"/>
      <c r="K64" s="13"/>
      <c r="L64" s="36">
        <f>SUM(L65)</f>
        <v>24</v>
      </c>
    </row>
    <row r="65" s="4" customFormat="1" ht="28" customHeight="1" spans="1:12">
      <c r="A65" s="14" t="s">
        <v>133</v>
      </c>
      <c r="B65" s="15"/>
      <c r="C65" s="12"/>
      <c r="D65" s="12"/>
      <c r="E65" s="12"/>
      <c r="F65" s="12"/>
      <c r="G65" s="12"/>
      <c r="H65" s="12"/>
      <c r="I65" s="30"/>
      <c r="J65" s="31"/>
      <c r="K65" s="30"/>
      <c r="L65" s="4">
        <f>L66+L67</f>
        <v>24</v>
      </c>
    </row>
    <row r="66" s="5" customFormat="1" ht="48" spans="1:15">
      <c r="A66" s="19">
        <v>36</v>
      </c>
      <c r="B66" s="19" t="s">
        <v>134</v>
      </c>
      <c r="C66" s="19" t="s">
        <v>135</v>
      </c>
      <c r="D66" s="19" t="s">
        <v>136</v>
      </c>
      <c r="E66" s="19">
        <v>240</v>
      </c>
      <c r="F66" s="19">
        <v>2</v>
      </c>
      <c r="G66" s="19">
        <v>0</v>
      </c>
      <c r="H66" s="20">
        <v>0</v>
      </c>
      <c r="I66" s="19">
        <f t="shared" si="19"/>
        <v>4.8</v>
      </c>
      <c r="J66" s="16" t="s">
        <v>18</v>
      </c>
      <c r="K66" s="16"/>
      <c r="L66" s="32">
        <f t="shared" si="20"/>
        <v>4.8</v>
      </c>
      <c r="M66" s="34"/>
      <c r="N66" s="35"/>
      <c r="O66" s="34"/>
    </row>
    <row r="67" s="5" customFormat="1" ht="36" spans="1:15">
      <c r="A67" s="19">
        <v>37</v>
      </c>
      <c r="B67" s="19"/>
      <c r="C67" s="19" t="s">
        <v>137</v>
      </c>
      <c r="D67" s="19" t="s">
        <v>138</v>
      </c>
      <c r="E67" s="19">
        <v>960</v>
      </c>
      <c r="F67" s="19">
        <v>6</v>
      </c>
      <c r="G67" s="19">
        <v>0</v>
      </c>
      <c r="H67" s="20">
        <v>0</v>
      </c>
      <c r="I67" s="19">
        <f t="shared" si="19"/>
        <v>19.2</v>
      </c>
      <c r="J67" s="16" t="s">
        <v>18</v>
      </c>
      <c r="K67" s="16"/>
      <c r="L67" s="32">
        <f t="shared" si="20"/>
        <v>19.2</v>
      </c>
      <c r="M67" s="34"/>
      <c r="N67" s="35"/>
      <c r="O67" s="34"/>
    </row>
    <row r="68" s="4" customFormat="1" ht="31" customHeight="1" spans="1:12">
      <c r="A68" s="11" t="s">
        <v>139</v>
      </c>
      <c r="B68" s="12"/>
      <c r="C68" s="12"/>
      <c r="D68" s="13"/>
      <c r="E68" s="13"/>
      <c r="F68" s="13"/>
      <c r="G68" s="13"/>
      <c r="H68" s="13"/>
      <c r="I68" s="13"/>
      <c r="J68" s="13"/>
      <c r="K68" s="13"/>
      <c r="L68" s="36">
        <f>SUM(L69,L72,L74,)</f>
        <v>56</v>
      </c>
    </row>
    <row r="69" s="4" customFormat="1" ht="28" customHeight="1" spans="1:12">
      <c r="A69" s="14" t="s">
        <v>140</v>
      </c>
      <c r="B69" s="15"/>
      <c r="C69" s="12"/>
      <c r="D69" s="12"/>
      <c r="E69" s="12"/>
      <c r="F69" s="12"/>
      <c r="G69" s="12"/>
      <c r="H69" s="12"/>
      <c r="I69" s="30"/>
      <c r="J69" s="31"/>
      <c r="K69" s="30"/>
      <c r="L69" s="4">
        <f>L70+L71</f>
        <v>41.6</v>
      </c>
    </row>
    <row r="70" s="5" customFormat="1" ht="84" spans="1:15">
      <c r="A70" s="16">
        <v>38</v>
      </c>
      <c r="B70" s="18" t="s">
        <v>141</v>
      </c>
      <c r="C70" s="16" t="s">
        <v>142</v>
      </c>
      <c r="D70" s="16" t="s">
        <v>143</v>
      </c>
      <c r="E70" s="16">
        <v>1360</v>
      </c>
      <c r="F70" s="16">
        <v>3</v>
      </c>
      <c r="G70" s="16">
        <v>0</v>
      </c>
      <c r="H70" s="17">
        <v>0</v>
      </c>
      <c r="I70" s="16">
        <f t="shared" ref="I70:I73" si="21">(E70*200/10000)+(G70*100/10000)</f>
        <v>27.2</v>
      </c>
      <c r="J70" s="16" t="s">
        <v>18</v>
      </c>
      <c r="K70" s="16"/>
      <c r="L70" s="32">
        <f>I70</f>
        <v>27.2</v>
      </c>
      <c r="M70" s="34"/>
      <c r="N70" s="35"/>
      <c r="O70" s="34"/>
    </row>
    <row r="71" s="5" customFormat="1" ht="84" spans="1:15">
      <c r="A71" s="16">
        <v>39</v>
      </c>
      <c r="B71" s="16" t="s">
        <v>144</v>
      </c>
      <c r="C71" s="16" t="s">
        <v>145</v>
      </c>
      <c r="D71" s="16" t="s">
        <v>146</v>
      </c>
      <c r="E71" s="16">
        <v>720</v>
      </c>
      <c r="F71" s="16">
        <v>6</v>
      </c>
      <c r="G71" s="16">
        <v>0</v>
      </c>
      <c r="H71" s="17">
        <v>0</v>
      </c>
      <c r="I71" s="16">
        <f t="shared" si="21"/>
        <v>14.4</v>
      </c>
      <c r="J71" s="16" t="s">
        <v>18</v>
      </c>
      <c r="K71" s="16"/>
      <c r="L71" s="32">
        <f>I71</f>
        <v>14.4</v>
      </c>
      <c r="M71" s="34"/>
      <c r="N71" s="35"/>
      <c r="O71" s="34"/>
    </row>
    <row r="72" s="4" customFormat="1" ht="28" customHeight="1" spans="1:12">
      <c r="A72" s="14" t="s">
        <v>147</v>
      </c>
      <c r="B72" s="15"/>
      <c r="C72" s="12"/>
      <c r="D72" s="12"/>
      <c r="E72" s="12"/>
      <c r="F72" s="12"/>
      <c r="G72" s="12"/>
      <c r="H72" s="12"/>
      <c r="I72" s="30"/>
      <c r="J72" s="31"/>
      <c r="K72" s="30"/>
      <c r="L72" s="4">
        <f>L73</f>
        <v>0</v>
      </c>
    </row>
    <row r="73" s="5" customFormat="1" ht="72" spans="1:15">
      <c r="A73" s="16">
        <v>40</v>
      </c>
      <c r="B73" s="16" t="s">
        <v>144</v>
      </c>
      <c r="C73" s="16" t="s">
        <v>148</v>
      </c>
      <c r="D73" s="16" t="s">
        <v>149</v>
      </c>
      <c r="E73" s="16">
        <v>960</v>
      </c>
      <c r="F73" s="16">
        <v>8</v>
      </c>
      <c r="G73" s="16">
        <v>7</v>
      </c>
      <c r="H73" s="17">
        <v>1</v>
      </c>
      <c r="I73" s="16">
        <f t="shared" si="21"/>
        <v>19.27</v>
      </c>
      <c r="J73" s="16" t="s">
        <v>22</v>
      </c>
      <c r="K73" s="16" t="s">
        <v>150</v>
      </c>
      <c r="L73" s="32">
        <v>0</v>
      </c>
      <c r="M73" s="34"/>
      <c r="N73" s="35"/>
      <c r="O73" s="34"/>
    </row>
    <row r="74" s="4" customFormat="1" ht="28" customHeight="1" spans="1:12">
      <c r="A74" s="14" t="s">
        <v>151</v>
      </c>
      <c r="B74" s="15"/>
      <c r="C74" s="12"/>
      <c r="D74" s="12"/>
      <c r="E74" s="12"/>
      <c r="F74" s="12"/>
      <c r="G74" s="12"/>
      <c r="H74" s="12"/>
      <c r="I74" s="30"/>
      <c r="J74" s="31"/>
      <c r="K74" s="30"/>
      <c r="L74" s="4">
        <f>L75+L76+L77</f>
        <v>14.4</v>
      </c>
    </row>
    <row r="75" s="5" customFormat="1" ht="48.75" spans="1:15">
      <c r="A75" s="16">
        <v>41</v>
      </c>
      <c r="B75" s="37" t="s">
        <v>152</v>
      </c>
      <c r="C75" s="16" t="s">
        <v>153</v>
      </c>
      <c r="D75" s="16" t="s">
        <v>154</v>
      </c>
      <c r="E75" s="16">
        <v>60</v>
      </c>
      <c r="F75" s="16">
        <v>2</v>
      </c>
      <c r="G75" s="16">
        <v>0</v>
      </c>
      <c r="H75" s="17">
        <v>0</v>
      </c>
      <c r="I75" s="16">
        <f t="shared" ref="I75:I77" si="22">(E75*200/10000)+(G75*100/10000)</f>
        <v>1.2</v>
      </c>
      <c r="J75" s="16" t="s">
        <v>22</v>
      </c>
      <c r="K75" s="16" t="s">
        <v>155</v>
      </c>
      <c r="L75" s="32">
        <v>0</v>
      </c>
      <c r="M75" s="34"/>
      <c r="N75" s="35"/>
      <c r="O75" s="34"/>
    </row>
    <row r="76" s="5" customFormat="1" ht="24.75" spans="1:15">
      <c r="A76" s="16">
        <v>42</v>
      </c>
      <c r="B76" s="23" t="s">
        <v>156</v>
      </c>
      <c r="C76" s="16" t="s">
        <v>157</v>
      </c>
      <c r="D76" s="16" t="s">
        <v>158</v>
      </c>
      <c r="E76" s="16">
        <v>360</v>
      </c>
      <c r="F76" s="16">
        <v>3</v>
      </c>
      <c r="G76" s="16">
        <v>0</v>
      </c>
      <c r="H76" s="17">
        <v>0</v>
      </c>
      <c r="I76" s="16">
        <f t="shared" si="22"/>
        <v>7.2</v>
      </c>
      <c r="J76" s="16" t="s">
        <v>18</v>
      </c>
      <c r="K76" s="16"/>
      <c r="L76" s="32">
        <f t="shared" ref="L76:L80" si="23">I76</f>
        <v>7.2</v>
      </c>
      <c r="M76" s="34"/>
      <c r="N76" s="35"/>
      <c r="O76" s="34"/>
    </row>
    <row r="77" s="5" customFormat="1" ht="48" spans="1:15">
      <c r="A77" s="16">
        <v>43</v>
      </c>
      <c r="B77" s="25"/>
      <c r="C77" s="16" t="s">
        <v>159</v>
      </c>
      <c r="D77" s="16" t="s">
        <v>160</v>
      </c>
      <c r="E77" s="16">
        <v>360</v>
      </c>
      <c r="F77" s="16">
        <v>3</v>
      </c>
      <c r="G77" s="16">
        <v>0</v>
      </c>
      <c r="H77" s="17">
        <v>0</v>
      </c>
      <c r="I77" s="16">
        <f t="shared" si="22"/>
        <v>7.2</v>
      </c>
      <c r="J77" s="16" t="s">
        <v>18</v>
      </c>
      <c r="K77" s="16"/>
      <c r="L77" s="32">
        <f t="shared" si="23"/>
        <v>7.2</v>
      </c>
      <c r="M77" s="34"/>
      <c r="N77" s="35"/>
      <c r="O77" s="34"/>
    </row>
    <row r="78" s="4" customFormat="1" ht="31" customHeight="1" spans="1:12">
      <c r="A78" s="11" t="s">
        <v>161</v>
      </c>
      <c r="B78" s="12"/>
      <c r="C78" s="12"/>
      <c r="D78" s="13"/>
      <c r="E78" s="13"/>
      <c r="F78" s="13"/>
      <c r="G78" s="13"/>
      <c r="H78" s="13"/>
      <c r="I78" s="13"/>
      <c r="J78" s="13"/>
      <c r="K78" s="13"/>
      <c r="L78" s="36">
        <f>SUM(L79,L81)</f>
        <v>26.94</v>
      </c>
    </row>
    <row r="79" s="4" customFormat="1" ht="28" customHeight="1" spans="1:12">
      <c r="A79" s="14" t="s">
        <v>162</v>
      </c>
      <c r="B79" s="15"/>
      <c r="C79" s="12"/>
      <c r="D79" s="12"/>
      <c r="E79" s="12"/>
      <c r="F79" s="12"/>
      <c r="G79" s="12"/>
      <c r="H79" s="12"/>
      <c r="I79" s="30"/>
      <c r="J79" s="31"/>
      <c r="K79" s="30"/>
      <c r="L79" s="4">
        <f t="shared" ref="L79:L83" si="24">L80</f>
        <v>22</v>
      </c>
    </row>
    <row r="80" s="5" customFormat="1" ht="72" spans="1:15">
      <c r="A80" s="16">
        <v>44</v>
      </c>
      <c r="B80" s="18" t="s">
        <v>163</v>
      </c>
      <c r="C80" s="16" t="s">
        <v>164</v>
      </c>
      <c r="D80" s="16" t="s">
        <v>165</v>
      </c>
      <c r="E80" s="16">
        <v>1100</v>
      </c>
      <c r="F80" s="16">
        <v>30</v>
      </c>
      <c r="G80" s="16">
        <v>0</v>
      </c>
      <c r="H80" s="17">
        <v>0</v>
      </c>
      <c r="I80" s="16">
        <f t="shared" ref="I80:I84" si="25">(E80*200/10000)+(G80*100/10000)</f>
        <v>22</v>
      </c>
      <c r="J80" s="16" t="s">
        <v>18</v>
      </c>
      <c r="K80" s="16"/>
      <c r="L80" s="32">
        <f t="shared" si="23"/>
        <v>22</v>
      </c>
      <c r="M80" s="34"/>
      <c r="N80" s="35"/>
      <c r="O80" s="34"/>
    </row>
    <row r="81" s="4" customFormat="1" ht="28" customHeight="1" spans="1:12">
      <c r="A81" s="14" t="s">
        <v>166</v>
      </c>
      <c r="B81" s="15"/>
      <c r="C81" s="12"/>
      <c r="D81" s="12"/>
      <c r="E81" s="12"/>
      <c r="F81" s="12"/>
      <c r="G81" s="12"/>
      <c r="H81" s="12"/>
      <c r="I81" s="30"/>
      <c r="J81" s="31"/>
      <c r="K81" s="30"/>
      <c r="L81" s="4">
        <f t="shared" si="24"/>
        <v>4.94</v>
      </c>
    </row>
    <row r="82" s="5" customFormat="1" ht="48" spans="1:15">
      <c r="A82" s="16">
        <v>45</v>
      </c>
      <c r="B82" s="16" t="s">
        <v>167</v>
      </c>
      <c r="C82" s="16" t="s">
        <v>168</v>
      </c>
      <c r="D82" s="16" t="s">
        <v>169</v>
      </c>
      <c r="E82" s="16">
        <v>240</v>
      </c>
      <c r="F82" s="16">
        <v>6</v>
      </c>
      <c r="G82" s="16">
        <v>14</v>
      </c>
      <c r="H82" s="17">
        <v>2</v>
      </c>
      <c r="I82" s="16">
        <f t="shared" si="25"/>
        <v>4.94</v>
      </c>
      <c r="J82" s="16" t="s">
        <v>18</v>
      </c>
      <c r="K82" s="16"/>
      <c r="L82" s="32">
        <f>I82</f>
        <v>4.94</v>
      </c>
      <c r="M82" s="34"/>
      <c r="N82" s="35"/>
      <c r="O82" s="34"/>
    </row>
    <row r="83" s="4" customFormat="1" ht="31" customHeight="1" spans="1:12">
      <c r="A83" s="11" t="s">
        <v>170</v>
      </c>
      <c r="B83" s="12"/>
      <c r="C83" s="12"/>
      <c r="D83" s="13"/>
      <c r="E83" s="13"/>
      <c r="F83" s="13"/>
      <c r="G83" s="13"/>
      <c r="H83" s="13"/>
      <c r="I83" s="13"/>
      <c r="J83" s="13"/>
      <c r="K83" s="13"/>
      <c r="L83" s="36">
        <f t="shared" si="24"/>
        <v>17.22</v>
      </c>
    </row>
    <row r="84" s="5" customFormat="1" ht="60" spans="1:15">
      <c r="A84" s="16">
        <v>46</v>
      </c>
      <c r="B84" s="16" t="s">
        <v>171</v>
      </c>
      <c r="C84" s="16" t="s">
        <v>172</v>
      </c>
      <c r="D84" s="16" t="s">
        <v>173</v>
      </c>
      <c r="E84" s="16">
        <v>840</v>
      </c>
      <c r="F84" s="16">
        <v>14</v>
      </c>
      <c r="G84" s="16">
        <v>42</v>
      </c>
      <c r="H84" s="17">
        <v>5</v>
      </c>
      <c r="I84" s="16">
        <f t="shared" si="25"/>
        <v>17.22</v>
      </c>
      <c r="J84" s="16" t="s">
        <v>18</v>
      </c>
      <c r="K84" s="16"/>
      <c r="L84" s="32">
        <f>I84</f>
        <v>17.22</v>
      </c>
      <c r="M84" s="34"/>
      <c r="N84" s="35"/>
      <c r="O84" s="34"/>
    </row>
  </sheetData>
  <mergeCells count="41">
    <mergeCell ref="A1:L1"/>
    <mergeCell ref="A3:D3"/>
    <mergeCell ref="A4:C4"/>
    <mergeCell ref="A5:B5"/>
    <mergeCell ref="A9:B9"/>
    <mergeCell ref="A13:B13"/>
    <mergeCell ref="A17:B17"/>
    <mergeCell ref="A19:B19"/>
    <mergeCell ref="A21:B21"/>
    <mergeCell ref="A23:B23"/>
    <mergeCell ref="A25:B25"/>
    <mergeCell ref="A27:C27"/>
    <mergeCell ref="A28:B28"/>
    <mergeCell ref="A30:B30"/>
    <mergeCell ref="A32:B32"/>
    <mergeCell ref="A34:B34"/>
    <mergeCell ref="A40:B40"/>
    <mergeCell ref="A42:B42"/>
    <mergeCell ref="A48:B48"/>
    <mergeCell ref="A50:C50"/>
    <mergeCell ref="A51:B51"/>
    <mergeCell ref="A53:B53"/>
    <mergeCell ref="A56:B56"/>
    <mergeCell ref="A58:C58"/>
    <mergeCell ref="A59:B59"/>
    <mergeCell ref="A61:C61"/>
    <mergeCell ref="A62:B62"/>
    <mergeCell ref="A64:C64"/>
    <mergeCell ref="A65:B65"/>
    <mergeCell ref="A68:C68"/>
    <mergeCell ref="A69:B69"/>
    <mergeCell ref="A72:B72"/>
    <mergeCell ref="A74:B74"/>
    <mergeCell ref="A78:C78"/>
    <mergeCell ref="A79:B79"/>
    <mergeCell ref="A81:B81"/>
    <mergeCell ref="A83:C83"/>
    <mergeCell ref="B35:B38"/>
    <mergeCell ref="B54:B55"/>
    <mergeCell ref="B66:B67"/>
    <mergeCell ref="B76:B7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2024-05-11T08:28:04Z</dcterms:created>
  <dcterms:modified xsi:type="dcterms:W3CDTF">2024-05-11T08:28:45Z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3AB3FA10C4B342F282F9B119296CC739_11</vt:lpwstr>
  </property>
  <property fmtid="{D5CDD505-2E9C-101B-9397-08002B2CF9AE}" pid="3" name="KSOProductBuildVer">
    <vt:lpwstr>2052-12.1.0.16729</vt:lpwstr>
  </property>
</Properties>
</file>