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3智能采掘-1拟清算" sheetId="26" r:id="rId1"/>
  </sheets>
  <definedNames>
    <definedName name="_xlnm._FilterDatabase" localSheetId="0" hidden="1">'3智能采掘-1拟清算'!$A$3:$N$85</definedName>
    <definedName name="_xlnm.Print_Area" localSheetId="0">'3智能采掘-1拟清算'!$A$1:$N$85</definedName>
    <definedName name="_xlnm.Print_Titles" localSheetId="0">'3智能采掘-1拟清算'!$3:$3</definedName>
  </definedNames>
  <calcPr calcId="144525" concurrentCalc="0"/>
</workbook>
</file>

<file path=xl/sharedStrings.xml><?xml version="1.0" encoding="utf-8"?>
<sst xmlns="http://schemas.openxmlformats.org/spreadsheetml/2006/main" count="565" uniqueCount="225">
  <si>
    <t>附件3</t>
  </si>
  <si>
    <t>2023年贵州省能源安全生产和保供专项保供资金（第六批）预算项目表（煤矿智能化建设项目）</t>
  </si>
  <si>
    <t>序号</t>
  </si>
  <si>
    <t>资金下达市（州）</t>
  </si>
  <si>
    <t>县（市、区、特区）</t>
  </si>
  <si>
    <t>隶属企业（集团）</t>
  </si>
  <si>
    <t>项目实施单位名称</t>
  </si>
  <si>
    <t>项目情况</t>
  </si>
  <si>
    <t>应奖补资金（万元）</t>
  </si>
  <si>
    <t>已下达预拨资金（万元）</t>
  </si>
  <si>
    <t>本次清算资金（万元）</t>
  </si>
  <si>
    <t>备注</t>
  </si>
  <si>
    <t>计划实施地点、机器人类型</t>
  </si>
  <si>
    <t>实际完成地点、机器人类型</t>
  </si>
  <si>
    <t>验收情况</t>
  </si>
  <si>
    <t>资金申请年度</t>
  </si>
  <si>
    <t>全省总计</t>
  </si>
  <si>
    <t>一、安顺市合计</t>
  </si>
  <si>
    <t>（一）</t>
  </si>
  <si>
    <t>西秀区小计</t>
  </si>
  <si>
    <t>安顺市</t>
  </si>
  <si>
    <t>西秀区</t>
  </si>
  <si>
    <t>永贵能源开发有限责任公司（豫能）</t>
  </si>
  <si>
    <t>永贵能源开发有限责任公司（豫能）
安顺煤矿</t>
  </si>
  <si>
    <t>煤矿机器人研发应用</t>
  </si>
  <si>
    <t>该矿存在矿权变动情况，2023年度无法完成项目建设，收回资金。</t>
  </si>
  <si>
    <t>皮带机巡检机器人</t>
  </si>
  <si>
    <t>2022年第一批</t>
  </si>
  <si>
    <t>永贵能源开发有限责任公司</t>
  </si>
  <si>
    <t>永贵能源开发有限责任公司西秀分公司（安顺煤矿）</t>
  </si>
  <si>
    <t>智能化掘进工作面建设</t>
  </si>
  <si>
    <t>9307进风巷</t>
  </si>
  <si>
    <t>2022年第二批</t>
  </si>
  <si>
    <t>待定</t>
  </si>
  <si>
    <t>轿子山分公司轿子山煤矿</t>
  </si>
  <si>
    <t>二盘区东翼掘进工作面</t>
  </si>
  <si>
    <t>二、毕节市合计</t>
  </si>
  <si>
    <t>百管委小计</t>
  </si>
  <si>
    <t>毕节市</t>
  </si>
  <si>
    <t>百管委</t>
  </si>
  <si>
    <t>黔西金坡煤业有限公司</t>
  </si>
  <si>
    <t>黔金煤矿</t>
  </si>
  <si>
    <t>智能化采煤工作面建设</t>
  </si>
  <si>
    <t>经调度，该项目无法按期完成，收回资金。</t>
  </si>
  <si>
    <t>贵州林东矿业集团有限责任公司</t>
  </si>
  <si>
    <t>贵州林东矿业集团有限责任公司百里杜鹃风景名胜区金坡乡红林煤矿</t>
  </si>
  <si>
    <t>111514智能化采煤工作面</t>
  </si>
  <si>
    <t>通过验收</t>
  </si>
  <si>
    <t>（二）</t>
  </si>
  <si>
    <t>大方县小计</t>
  </si>
  <si>
    <t>大方县</t>
  </si>
  <si>
    <t>贵州绿宝能源开发有限公司</t>
  </si>
  <si>
    <t>贵州绿宝能源开发有限公司大方县凤山乡兴凤煤矿</t>
  </si>
  <si>
    <r>
      <rPr>
        <sz val="10"/>
        <rFont val="宋体"/>
        <charset val="0"/>
      </rPr>
      <t>11401</t>
    </r>
    <r>
      <rPr>
        <sz val="10"/>
        <rFont val="宋体"/>
        <charset val="134"/>
      </rPr>
      <t>运输巷</t>
    </r>
  </si>
  <si>
    <t>11403运输斜巷</t>
  </si>
  <si>
    <r>
      <rPr>
        <sz val="10"/>
        <rFont val="宋体"/>
        <charset val="0"/>
      </rPr>
      <t>11401</t>
    </r>
    <r>
      <rPr>
        <sz val="10"/>
        <rFont val="宋体"/>
        <charset val="134"/>
      </rPr>
      <t>回风巷</t>
    </r>
  </si>
  <si>
    <t>11401回风巷</t>
  </si>
  <si>
    <t>贵州大方县大营煤业有限公司</t>
  </si>
  <si>
    <t>大方县凤山乡大营煤矿</t>
  </si>
  <si>
    <t>21107智能化采面</t>
  </si>
  <si>
    <t>21107智能化综采工作面</t>
  </si>
  <si>
    <t>大方县顺和矿业有限公司</t>
  </si>
  <si>
    <t>大方县六龙镇顺河煤矿</t>
  </si>
  <si>
    <t>掘进过程远程智能化（无人化）掘进工作面</t>
  </si>
  <si>
    <t>11602运输巷智能化掘进面</t>
  </si>
  <si>
    <t>（三）</t>
  </si>
  <si>
    <t>金沙县小计</t>
  </si>
  <si>
    <t>金沙县</t>
  </si>
  <si>
    <t>国家电投集团</t>
  </si>
  <si>
    <t>国家电投集团贵州金元林华矿业有限公司（林华煤矿）</t>
  </si>
  <si>
    <t>2091智能化采煤工作面</t>
  </si>
  <si>
    <t>贵州飞尚能源有限公司</t>
  </si>
  <si>
    <t>贵州省金沙县大运煤矿</t>
  </si>
  <si>
    <t>11066采面</t>
  </si>
  <si>
    <t>贵州安晟能源有限公司</t>
  </si>
  <si>
    <t>贵州金沙龙凤煤业有限公司</t>
  </si>
  <si>
    <t>1903智能化采面</t>
  </si>
  <si>
    <t>1905回风顺槽</t>
  </si>
  <si>
    <t>1708智能化掘进面</t>
  </si>
  <si>
    <t>贵州永福能源有限公司</t>
  </si>
  <si>
    <t>贵州永福能源有限公司金沙县化觉乡永晟煤矿</t>
  </si>
  <si>
    <t>8207智能化采面</t>
  </si>
  <si>
    <t>贵州大西南矿业有限公司</t>
  </si>
  <si>
    <t>贵州大西南矿业有限公司金沙县新化乡安能煤矿</t>
  </si>
  <si>
    <t>10507采面</t>
  </si>
  <si>
    <t>10915智能化综采工作面</t>
  </si>
  <si>
    <t>贵州能发电力燃料开发有限公司</t>
  </si>
  <si>
    <t>贵州林华矿业有限公司（林华煤矿）</t>
  </si>
  <si>
    <t>1092巷</t>
  </si>
  <si>
    <t>1092运巷底抽巷智能化掘进工作面</t>
  </si>
  <si>
    <t>1092回巷</t>
  </si>
  <si>
    <t>20913风巷底抽巷智能化掘进工作面</t>
  </si>
  <si>
    <t>贵州黎明能源集团有限责任公司</t>
  </si>
  <si>
    <t>贵州黎明能源集团有限责任公司金沙县新化乡鸡爬坎煤矿</t>
  </si>
  <si>
    <t>101底抽运输巷</t>
  </si>
  <si>
    <t>副井延伸巷智能化掘进工作面</t>
  </si>
  <si>
    <t>（四）</t>
  </si>
  <si>
    <t>纳雍县小计</t>
  </si>
  <si>
    <t>纳雍县</t>
  </si>
  <si>
    <t>江煤贵州矿业集团有限责任公司</t>
  </si>
  <si>
    <t>江煤贵州矿业集团有限责任公司纳雍县阳长镇聂家寨群力煤矿</t>
  </si>
  <si>
    <t>1501综掘工作面</t>
  </si>
  <si>
    <t>（五）</t>
  </si>
  <si>
    <t>黔西市小计</t>
  </si>
  <si>
    <t>黔西市</t>
  </si>
  <si>
    <t>永贵能源开发有限责任公司新田煤矿</t>
  </si>
  <si>
    <t>普通综掘工作面升级改造成智能化掘进工作面，可获奖补50万元。
2021年已申请1套奖补，本次申请新增实施1套，完成后2套共存使用。</t>
  </si>
  <si>
    <t>1904掘进工作面</t>
  </si>
  <si>
    <t>1904智能化掘进面</t>
  </si>
  <si>
    <t>贵州省薪原煤业有限公司</t>
  </si>
  <si>
    <t>贵州省薪原煤业有限公司黔西市花溪乡大沟煤矿</t>
  </si>
  <si>
    <t>皮带巡检机器人</t>
  </si>
  <si>
    <t>变电所巡检机器人（井下中央变电所）</t>
  </si>
  <si>
    <t>贵州安晟能源有限公司（兖矿贵州能化有限公司）</t>
  </si>
  <si>
    <t>青龙煤矿（贵州黔西能源开发有限公司）</t>
  </si>
  <si>
    <t>21603运输掘进工作面</t>
  </si>
  <si>
    <t>新田煤矿</t>
  </si>
  <si>
    <t>1403智能化掘进面</t>
  </si>
  <si>
    <t>黔西县耳海煤业有限公司</t>
  </si>
  <si>
    <t>10805运输巷</t>
  </si>
  <si>
    <t>高山煤矿</t>
  </si>
  <si>
    <t>1905智能化采面</t>
  </si>
  <si>
    <t>（六）</t>
  </si>
  <si>
    <t>织金县小计</t>
  </si>
  <si>
    <t>织金县</t>
  </si>
  <si>
    <t>毕节中城能源有限责任公司</t>
  </si>
  <si>
    <t>毕节中城能源有限责任公司肥田煤矿</t>
  </si>
  <si>
    <t>210701智能化采面</t>
  </si>
  <si>
    <t>210701智能采面</t>
  </si>
  <si>
    <t>贵州水城矿业股份有限公司</t>
  </si>
  <si>
    <t>贵州水城矿业（集团）有限责任公司织金县绮陌乡文家坝一矿（一期）</t>
  </si>
  <si>
    <t>110705采面</t>
  </si>
  <si>
    <t>（一期）110705智能化采煤工作面</t>
  </si>
  <si>
    <t>贵州华瑞鼎兴能源有限公司</t>
  </si>
  <si>
    <t>贵州织金凤凰山煤业有限公司珠藏镇凤凰山煤矿</t>
  </si>
  <si>
    <t>贵州丰采能源开发有限公司</t>
  </si>
  <si>
    <t>贵州丰采能源开发有限公司织金县珠藏镇宏发煤矿</t>
  </si>
  <si>
    <t>12306运输巷</t>
  </si>
  <si>
    <t>贵州省织金县平商矿业有限公司</t>
  </si>
  <si>
    <t>织金县熊家场乡国安煤矿</t>
  </si>
  <si>
    <t>11601里运输巷</t>
  </si>
  <si>
    <t>三、六盘水市合计</t>
  </si>
  <si>
    <t>六枝特区小计</t>
  </si>
  <si>
    <t>六盘水市</t>
  </si>
  <si>
    <t>六枝特区</t>
  </si>
  <si>
    <t>白色双田矿业有限公司</t>
  </si>
  <si>
    <t>六龙煤矿</t>
  </si>
  <si>
    <t>贵州贵能投资股份有限公司</t>
  </si>
  <si>
    <t>贵州贵能黑拉嘎煤业有限公司六枝特区中寨乡聚鑫煤矿</t>
  </si>
  <si>
    <t>聚鑫煤矿</t>
  </si>
  <si>
    <t>已完成项目建设，但已获盾构机设备奖补300万元，收回该项预拨资金。</t>
  </si>
  <si>
    <t>六枝特区湘顺煤业有限责任公司</t>
  </si>
  <si>
    <t>中渝煤矿</t>
  </si>
  <si>
    <t>1350底板瓦斯抽放巷</t>
  </si>
  <si>
    <t>百色双田矿业有限公司</t>
  </si>
  <si>
    <t>盘州市小计</t>
  </si>
  <si>
    <t>盘州市</t>
  </si>
  <si>
    <t>六盘水恒鼎实业有限公司</t>
  </si>
  <si>
    <t>淤泥金河煤矿</t>
  </si>
  <si>
    <t>1497回风大巷</t>
  </si>
  <si>
    <t>贵州盘江精煤股份有限公司</t>
  </si>
  <si>
    <t>贵州松河煤业发展有限责任公司松河煤矿</t>
  </si>
  <si>
    <r>
      <rPr>
        <sz val="10"/>
        <rFont val="宋体"/>
        <charset val="0"/>
      </rPr>
      <t>120901</t>
    </r>
    <r>
      <rPr>
        <sz val="10"/>
        <rFont val="宋体"/>
        <charset val="134"/>
      </rPr>
      <t>采面</t>
    </r>
  </si>
  <si>
    <t>贵州盘江精煤股份有限公司山脚树煤矿</t>
  </si>
  <si>
    <r>
      <rPr>
        <sz val="10"/>
        <rFont val="宋体"/>
        <charset val="0"/>
      </rPr>
      <t>221809</t>
    </r>
    <r>
      <rPr>
        <sz val="10"/>
        <rFont val="宋体"/>
        <charset val="134"/>
      </rPr>
      <t>采面</t>
    </r>
  </si>
  <si>
    <t>221809智能化采煤工作面</t>
  </si>
  <si>
    <t>贵州盘南煤炭开发有限责任公司响水煤矿</t>
  </si>
  <si>
    <t>120517采面</t>
  </si>
  <si>
    <t>播土区东二采区120517采面</t>
  </si>
  <si>
    <r>
      <rPr>
        <sz val="10"/>
        <rFont val="宋体"/>
        <charset val="0"/>
      </rPr>
      <t>210502</t>
    </r>
    <r>
      <rPr>
        <sz val="10"/>
        <rFont val="宋体"/>
        <charset val="134"/>
      </rPr>
      <t>采面</t>
    </r>
  </si>
  <si>
    <t>120505智能化采煤工作面</t>
  </si>
  <si>
    <r>
      <rPr>
        <sz val="10"/>
        <rFont val="宋体"/>
        <charset val="0"/>
      </rPr>
      <t>11702</t>
    </r>
    <r>
      <rPr>
        <sz val="10"/>
        <rFont val="宋体"/>
        <charset val="134"/>
      </rPr>
      <t>采面</t>
    </r>
  </si>
  <si>
    <t>河西采区111702智能化采煤工作面</t>
  </si>
  <si>
    <r>
      <rPr>
        <sz val="10"/>
        <rFont val="宋体"/>
        <charset val="0"/>
      </rPr>
      <t>210502</t>
    </r>
    <r>
      <rPr>
        <sz val="10"/>
        <rFont val="宋体"/>
        <charset val="134"/>
      </rPr>
      <t>运输巷</t>
    </r>
  </si>
  <si>
    <t>210304运输巷掘进面</t>
  </si>
  <si>
    <r>
      <rPr>
        <sz val="10"/>
        <rFont val="宋体"/>
        <charset val="0"/>
      </rPr>
      <t>210306</t>
    </r>
    <r>
      <rPr>
        <sz val="10"/>
        <rFont val="宋体"/>
        <charset val="134"/>
      </rPr>
      <t>运输巷</t>
    </r>
  </si>
  <si>
    <t>播土区东一采区210306运输巷智能化掘进工作面</t>
  </si>
  <si>
    <r>
      <rPr>
        <sz val="10"/>
        <rFont val="宋体"/>
        <charset val="0"/>
      </rPr>
      <t>121202</t>
    </r>
    <r>
      <rPr>
        <sz val="10"/>
        <rFont val="宋体"/>
        <charset val="134"/>
      </rPr>
      <t>运输巷</t>
    </r>
  </si>
  <si>
    <t>播土区东二采区121202运输巷智能化掘进工作面</t>
  </si>
  <si>
    <t>中煤组集中运输巷</t>
  </si>
  <si>
    <t>210304回风巷掘进面</t>
  </si>
  <si>
    <t>中煤组集中回风巷</t>
  </si>
  <si>
    <t>播土区东一采区210306回风巷智能化掘进工作面</t>
  </si>
  <si>
    <t>贵州盘江马依煤业有限公司（马依西一井）</t>
  </si>
  <si>
    <t>12601采面</t>
  </si>
  <si>
    <t>12601智能化采面</t>
  </si>
  <si>
    <t>瓦斯抽采进风措施巷</t>
  </si>
  <si>
    <t>瓦斯抽采进风措施巷智掘</t>
  </si>
  <si>
    <t>104抽采巷</t>
  </si>
  <si>
    <t>104瓦斯抽采巷智掘</t>
  </si>
  <si>
    <t>钟山区小计</t>
  </si>
  <si>
    <t>钟山区</t>
  </si>
  <si>
    <t>水城矿业股份有限公司</t>
  </si>
  <si>
    <t>大湾煤矿</t>
  </si>
  <si>
    <t>121104智能化采面</t>
  </si>
  <si>
    <t>四、黔西南州合计</t>
  </si>
  <si>
    <t>普安县小计</t>
  </si>
  <si>
    <t>黔西南州</t>
  </si>
  <si>
    <t>普安县</t>
  </si>
  <si>
    <t>贵州兴安煤业有限公司</t>
  </si>
  <si>
    <t>糯东煤矿</t>
  </si>
  <si>
    <t>12003-1运输顺槽智能化掘进工作面</t>
  </si>
  <si>
    <t>12000采煤工作面</t>
  </si>
  <si>
    <t>该项目2022年度申报未预拨奖补资金</t>
  </si>
  <si>
    <t>12000-1回风顺槽智能化掘进工作面</t>
  </si>
  <si>
    <t>2022年11月补报</t>
  </si>
  <si>
    <t>贵州兴安煤业有限公司糯东煤矿</t>
  </si>
  <si>
    <t>皮带巡检机器人（主井强力皮带）</t>
  </si>
  <si>
    <t>变电所巡检机器人（中央变电所）</t>
  </si>
  <si>
    <t>兴义市小计</t>
  </si>
  <si>
    <t>兴义市</t>
  </si>
  <si>
    <t>贵州神峰矿业集团有限公司</t>
  </si>
  <si>
    <t>兴富煤矿</t>
  </si>
  <si>
    <t>111901回风巷智能化掘进面</t>
  </si>
  <si>
    <t>五、遵义市合计</t>
  </si>
  <si>
    <t>习水县小计</t>
  </si>
  <si>
    <t>遵义市</t>
  </si>
  <si>
    <t>习水县</t>
  </si>
  <si>
    <t>贵州能发电力燃料开发有限公司东皇镇木担坝煤矿（贵州金益煤炭开发有限公司）</t>
  </si>
  <si>
    <t>即《省财政厅省能源局关于下达2022年贵州能源结构调整专项资金（第七批）预算的通知》（黔财工〔2022〕133号）国家电投集团贵州金元股份有限公司木担坝煤矿</t>
  </si>
  <si>
    <t>11084采面</t>
  </si>
  <si>
    <t>11084智能化采面</t>
  </si>
  <si>
    <t>即《省财政厅省能源局关于下达2022年贵州能源结构调整专项资金（第七批）预算的通知》（黔财工〔2022〕133号）国家电投集团贵州金元股份有限公司木担坝煤矿。
掘进过程远程智能化（无人化）掘进工作面</t>
  </si>
  <si>
    <t>11084运输巷</t>
  </si>
  <si>
    <t>11084智能化掘进工作面</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</si>
</sst>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6"/>
      <color theme="1"/>
      <name val="黑体"/>
      <charset val="134"/>
    </font>
    <font>
      <sz val="18"/>
      <name val="方正小标宋简体"/>
      <charset val="134"/>
    </font>
    <font>
      <b/>
      <sz val="10"/>
      <name val="宋体"/>
      <charset val="134"/>
    </font>
    <font>
      <b/>
      <sz val="10"/>
      <color indexed="8"/>
      <name val="宋体"/>
      <charset val="134"/>
    </font>
    <font>
      <sz val="10"/>
      <color theme="1"/>
      <name val="宋体"/>
      <charset val="134"/>
    </font>
    <font>
      <sz val="10"/>
      <name val="宋体"/>
      <charset val="134"/>
    </font>
    <font>
      <sz val="10"/>
      <color indexed="8"/>
      <name val="宋体"/>
      <charset val="134"/>
    </font>
    <font>
      <sz val="10"/>
      <color rgb="FF000000"/>
      <name val="宋体"/>
      <charset val="134"/>
    </font>
    <font>
      <sz val="10"/>
      <name val="宋体"/>
      <charset val="0"/>
    </font>
    <font>
      <sz val="10"/>
      <name val="Times New Roman"/>
      <charset val="134"/>
    </font>
    <font>
      <sz val="1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9"/>
      <name val="宋体"/>
      <charset val="134"/>
    </font>
    <font>
      <sz val="11"/>
      <name val="宋体"/>
      <charset val="134"/>
    </font>
    <font>
      <sz val="11"/>
      <color indexed="8"/>
      <name val="宋体"/>
      <charset val="134"/>
    </font>
    <font>
      <sz val="9"/>
      <name val="宋体"/>
      <charset val="134"/>
    </font>
    <font>
      <sz val="12"/>
      <name val="Times New Roman"/>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32" fillId="33" borderId="0" applyNumberFormat="0" applyBorder="0" applyAlignment="0" applyProtection="0">
      <alignment vertical="center"/>
    </xf>
    <xf numFmtId="0" fontId="31" fillId="0" borderId="0"/>
    <xf numFmtId="0" fontId="31" fillId="0" borderId="0"/>
    <xf numFmtId="0" fontId="31" fillId="0" borderId="0"/>
    <xf numFmtId="0" fontId="31" fillId="0" borderId="0"/>
    <xf numFmtId="0" fontId="33" fillId="0" borderId="0">
      <alignment vertical="center"/>
    </xf>
    <xf numFmtId="0" fontId="0" fillId="0" borderId="0">
      <alignment vertical="center"/>
    </xf>
    <xf numFmtId="0" fontId="31" fillId="0" borderId="0">
      <alignment vertical="center"/>
    </xf>
    <xf numFmtId="0" fontId="0" fillId="0" borderId="0">
      <alignment vertical="center"/>
    </xf>
    <xf numFmtId="0" fontId="34" fillId="0" borderId="0">
      <alignment vertical="center"/>
    </xf>
    <xf numFmtId="0" fontId="31" fillId="0" borderId="0"/>
    <xf numFmtId="0" fontId="0" fillId="0" borderId="0">
      <alignment vertical="center"/>
    </xf>
    <xf numFmtId="0" fontId="0" fillId="0" borderId="0">
      <alignment vertical="center"/>
    </xf>
    <xf numFmtId="0" fontId="31" fillId="0" borderId="0"/>
    <xf numFmtId="0" fontId="0" fillId="0" borderId="0">
      <alignment vertical="center"/>
    </xf>
    <xf numFmtId="0" fontId="0" fillId="0" borderId="0">
      <alignment vertical="center"/>
    </xf>
    <xf numFmtId="0" fontId="31" fillId="0" borderId="0"/>
    <xf numFmtId="0" fontId="31" fillId="0" borderId="0" applyProtection="0">
      <alignment vertical="center"/>
    </xf>
    <xf numFmtId="0" fontId="35" fillId="0" borderId="0">
      <alignment vertical="center"/>
    </xf>
    <xf numFmtId="0" fontId="36" fillId="0" borderId="0" applyProtection="0">
      <alignment vertical="center"/>
    </xf>
    <xf numFmtId="0" fontId="35" fillId="0" borderId="0" applyProtection="0">
      <alignment vertical="center"/>
    </xf>
    <xf numFmtId="0" fontId="34" fillId="0" borderId="0">
      <alignment vertical="center"/>
    </xf>
    <xf numFmtId="0" fontId="35" fillId="0" borderId="0">
      <alignment vertical="center"/>
    </xf>
    <xf numFmtId="0" fontId="31" fillId="0" borderId="0">
      <alignment vertical="center"/>
    </xf>
    <xf numFmtId="0" fontId="31" fillId="0" borderId="0"/>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1" fillId="0" borderId="0" applyProtection="0">
      <alignment vertical="center"/>
    </xf>
  </cellStyleXfs>
  <cellXfs count="15">
    <xf numFmtId="0" fontId="0" fillId="0" borderId="0" xfId="0">
      <alignment vertical="center"/>
    </xf>
    <xf numFmtId="0" fontId="0" fillId="0" borderId="0" xfId="0" applyFill="1" applyAlignment="1">
      <alignment horizontal="center" vertical="center" wrapText="1"/>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58" applyFont="1" applyFill="1" applyBorder="1" applyAlignment="1">
      <alignment horizontal="center" vertical="center" wrapText="1"/>
    </xf>
    <xf numFmtId="0" fontId="8"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cellXfs>
  <cellStyles count="9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2" xfId="49"/>
    <cellStyle name="60% - 强调文字颜色 1 3 5" xfId="50"/>
    <cellStyle name="常规 4 6" xfId="51"/>
    <cellStyle name="常规 6" xfId="52"/>
    <cellStyle name="常规 12" xfId="53"/>
    <cellStyle name="常规 9" xfId="54"/>
    <cellStyle name="常规 31" xfId="55"/>
    <cellStyle name="常规 26" xfId="56"/>
    <cellStyle name="常规 11" xfId="57"/>
    <cellStyle name="常规 2" xfId="58"/>
    <cellStyle name="常规 10 2 2" xfId="59"/>
    <cellStyle name="常规 2 7" xfId="60"/>
    <cellStyle name="常规 3" xfId="61"/>
    <cellStyle name="常规 4" xfId="62"/>
    <cellStyle name="常规 4 2 3" xfId="63"/>
    <cellStyle name="常规 4 5" xfId="64"/>
    <cellStyle name="常规 5" xfId="65"/>
    <cellStyle name="常规 7" xfId="66"/>
    <cellStyle name="常规_2014关闭表3_1_正表" xfId="67"/>
    <cellStyle name="常规_Sheet1" xfId="68"/>
    <cellStyle name="常规_Sheet1_Sheet4_1_正表_1" xfId="69"/>
    <cellStyle name="常规_Sheet1_正表_143" xfId="70"/>
    <cellStyle name="常规_Sheet6" xfId="71"/>
    <cellStyle name="常规_Sheet1_1" xfId="72"/>
    <cellStyle name="常规 12 2" xfId="73"/>
    <cellStyle name="常规 5 4" xfId="74"/>
    <cellStyle name="常规 8" xfId="75"/>
    <cellStyle name="常规 10" xfId="76"/>
    <cellStyle name="常规 23" xfId="77"/>
    <cellStyle name="常规_Sheet1_1 4" xfId="78"/>
    <cellStyle name="常规 22" xfId="79"/>
    <cellStyle name="常规 28" xfId="80"/>
    <cellStyle name="常规 25" xfId="81"/>
    <cellStyle name="常规 30" xfId="82"/>
    <cellStyle name="常规 2 3" xfId="83"/>
    <cellStyle name="常规 24" xfId="84"/>
    <cellStyle name="常规 27" xfId="85"/>
    <cellStyle name="常规 21" xfId="86"/>
    <cellStyle name="常规 10 2" xfId="87"/>
    <cellStyle name="常规 10 2 3" xfId="88"/>
    <cellStyle name="常规 10 3" xfId="89"/>
    <cellStyle name="常规 13" xfId="90"/>
    <cellStyle name="常规_2014关闭表3_1" xfId="9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3"/>
  <sheetViews>
    <sheetView tabSelected="1" workbookViewId="0">
      <pane ySplit="3" topLeftCell="A4" activePane="bottomLeft" state="frozen"/>
      <selection/>
      <selection pane="bottomLeft" activeCell="J1" sqref="J1"/>
    </sheetView>
  </sheetViews>
  <sheetFormatPr defaultColWidth="9" defaultRowHeight="13.5"/>
  <cols>
    <col min="1" max="1" width="7.625" style="1" customWidth="1"/>
    <col min="2" max="3" width="9" style="1"/>
    <col min="4" max="4" width="13.375" style="1" customWidth="1"/>
    <col min="5" max="5" width="16.375" style="1" customWidth="1"/>
    <col min="6" max="6" width="11.25" style="1" customWidth="1"/>
    <col min="7" max="7" width="9" style="1"/>
    <col min="8" max="9" width="9.375" style="1"/>
    <col min="10" max="10" width="30.75" style="1" customWidth="1"/>
    <col min="11" max="11" width="10.375" style="1" customWidth="1"/>
    <col min="12" max="13" width="12" style="1" customWidth="1"/>
    <col min="14" max="16384" width="9" style="1"/>
  </cols>
  <sheetData>
    <row r="1" ht="30" customHeight="1" spans="1:2">
      <c r="A1" s="2" t="s">
        <v>0</v>
      </c>
      <c r="B1" s="2"/>
    </row>
    <row r="2" ht="44" customHeight="1" spans="1:14">
      <c r="A2" s="3" t="s">
        <v>1</v>
      </c>
      <c r="B2" s="3"/>
      <c r="C2" s="3"/>
      <c r="D2" s="3"/>
      <c r="E2" s="3"/>
      <c r="F2" s="3"/>
      <c r="G2" s="3"/>
      <c r="H2" s="3"/>
      <c r="I2" s="3"/>
      <c r="J2" s="3"/>
      <c r="K2" s="3"/>
      <c r="L2" s="3"/>
      <c r="M2" s="3"/>
      <c r="N2" s="3"/>
    </row>
    <row r="3" ht="42" customHeight="1" spans="1:14">
      <c r="A3" s="4" t="s">
        <v>2</v>
      </c>
      <c r="B3" s="4" t="s">
        <v>3</v>
      </c>
      <c r="C3" s="4" t="s">
        <v>4</v>
      </c>
      <c r="D3" s="5" t="s">
        <v>5</v>
      </c>
      <c r="E3" s="5" t="s">
        <v>6</v>
      </c>
      <c r="F3" s="4" t="s">
        <v>7</v>
      </c>
      <c r="G3" s="4" t="s">
        <v>8</v>
      </c>
      <c r="H3" s="4" t="s">
        <v>9</v>
      </c>
      <c r="I3" s="4" t="s">
        <v>10</v>
      </c>
      <c r="J3" s="4" t="s">
        <v>11</v>
      </c>
      <c r="K3" s="4" t="s">
        <v>12</v>
      </c>
      <c r="L3" s="4" t="s">
        <v>13</v>
      </c>
      <c r="M3" s="4" t="s">
        <v>14</v>
      </c>
      <c r="N3" s="4" t="s">
        <v>15</v>
      </c>
    </row>
    <row r="4" ht="23" customHeight="1" spans="1:14">
      <c r="A4" s="4"/>
      <c r="B4" s="4"/>
      <c r="C4" s="4"/>
      <c r="D4" s="5"/>
      <c r="E4" s="5" t="s">
        <v>16</v>
      </c>
      <c r="F4" s="4"/>
      <c r="G4" s="4">
        <f>G5+G11+G47+G73+G82</f>
        <v>11650</v>
      </c>
      <c r="H4" s="4">
        <f>H5+H11+H47+H73+H82</f>
        <v>8910</v>
      </c>
      <c r="I4" s="4">
        <f>I5+I11+I47+I73+I82</f>
        <v>2740</v>
      </c>
      <c r="J4" s="7"/>
      <c r="K4" s="7"/>
      <c r="L4" s="4"/>
      <c r="M4" s="4"/>
      <c r="N4" s="4"/>
    </row>
    <row r="5" ht="25" customHeight="1" spans="1:14">
      <c r="A5" s="4"/>
      <c r="B5" s="4"/>
      <c r="C5" s="4"/>
      <c r="D5" s="5"/>
      <c r="E5" s="5" t="s">
        <v>17</v>
      </c>
      <c r="F5" s="4"/>
      <c r="G5" s="4">
        <f>G6</f>
        <v>0</v>
      </c>
      <c r="H5" s="4">
        <f>H6</f>
        <v>230</v>
      </c>
      <c r="I5" s="4">
        <f>I6</f>
        <v>-230</v>
      </c>
      <c r="J5" s="4"/>
      <c r="K5" s="4"/>
      <c r="L5" s="4"/>
      <c r="M5" s="4"/>
      <c r="N5" s="4"/>
    </row>
    <row r="6" ht="25" customHeight="1" spans="1:14">
      <c r="A6" s="4"/>
      <c r="B6" s="4"/>
      <c r="C6" s="4"/>
      <c r="D6" s="5" t="s">
        <v>18</v>
      </c>
      <c r="E6" s="5" t="s">
        <v>19</v>
      </c>
      <c r="F6" s="4"/>
      <c r="G6" s="4">
        <f>SUM(G7:G10)</f>
        <v>0</v>
      </c>
      <c r="H6" s="4">
        <f>SUM(H7:H10)</f>
        <v>230</v>
      </c>
      <c r="I6" s="4">
        <f>SUM(I7:I10)</f>
        <v>-230</v>
      </c>
      <c r="J6" s="4"/>
      <c r="K6" s="4"/>
      <c r="L6" s="4"/>
      <c r="M6" s="4"/>
      <c r="N6" s="4"/>
    </row>
    <row r="7" ht="51" customHeight="1" spans="1:14">
      <c r="A7" s="6">
        <f>COUNT($A$3:A4)+1</f>
        <v>1</v>
      </c>
      <c r="B7" s="7" t="s">
        <v>20</v>
      </c>
      <c r="C7" s="7" t="s">
        <v>21</v>
      </c>
      <c r="D7" s="7" t="s">
        <v>22</v>
      </c>
      <c r="E7" s="7" t="s">
        <v>23</v>
      </c>
      <c r="F7" s="7" t="s">
        <v>24</v>
      </c>
      <c r="G7" s="7">
        <v>0</v>
      </c>
      <c r="H7" s="7">
        <v>80</v>
      </c>
      <c r="I7" s="6">
        <f t="shared" ref="I7:I10" si="0">G7-H7</f>
        <v>-80</v>
      </c>
      <c r="J7" s="6" t="s">
        <v>25</v>
      </c>
      <c r="K7" s="7" t="s">
        <v>26</v>
      </c>
      <c r="L7" s="7"/>
      <c r="M7" s="7"/>
      <c r="N7" s="11" t="s">
        <v>27</v>
      </c>
    </row>
    <row r="8" ht="51" customHeight="1" spans="1:14">
      <c r="A8" s="6">
        <f>COUNT($A$3:A7)+1</f>
        <v>2</v>
      </c>
      <c r="B8" s="6" t="s">
        <v>20</v>
      </c>
      <c r="C8" s="6" t="s">
        <v>21</v>
      </c>
      <c r="D8" s="6" t="s">
        <v>28</v>
      </c>
      <c r="E8" s="6" t="s">
        <v>29</v>
      </c>
      <c r="F8" s="6" t="s">
        <v>30</v>
      </c>
      <c r="G8" s="6">
        <v>0</v>
      </c>
      <c r="H8" s="6">
        <v>50</v>
      </c>
      <c r="I8" s="6">
        <f t="shared" si="0"/>
        <v>-50</v>
      </c>
      <c r="J8" s="6" t="s">
        <v>25</v>
      </c>
      <c r="K8" s="6" t="s">
        <v>31</v>
      </c>
      <c r="L8" s="7"/>
      <c r="M8" s="7"/>
      <c r="N8" s="11" t="s">
        <v>32</v>
      </c>
    </row>
    <row r="9" ht="51" customHeight="1" spans="1:14">
      <c r="A9" s="6">
        <f>COUNT($A$3:A8)+1</f>
        <v>3</v>
      </c>
      <c r="B9" s="6" t="s">
        <v>20</v>
      </c>
      <c r="C9" s="6" t="s">
        <v>21</v>
      </c>
      <c r="D9" s="6" t="s">
        <v>28</v>
      </c>
      <c r="E9" s="6" t="s">
        <v>29</v>
      </c>
      <c r="F9" s="6" t="s">
        <v>30</v>
      </c>
      <c r="G9" s="6">
        <v>0</v>
      </c>
      <c r="H9" s="6">
        <v>50</v>
      </c>
      <c r="I9" s="6">
        <f t="shared" si="0"/>
        <v>-50</v>
      </c>
      <c r="J9" s="6" t="s">
        <v>25</v>
      </c>
      <c r="K9" s="6" t="s">
        <v>33</v>
      </c>
      <c r="L9" s="7"/>
      <c r="M9" s="7"/>
      <c r="N9" s="11" t="s">
        <v>32</v>
      </c>
    </row>
    <row r="10" ht="51" customHeight="1" spans="1:14">
      <c r="A10" s="6">
        <f>COUNT($A$3:A9)+1</f>
        <v>4</v>
      </c>
      <c r="B10" s="6" t="s">
        <v>20</v>
      </c>
      <c r="C10" s="6" t="s">
        <v>21</v>
      </c>
      <c r="D10" s="6" t="s">
        <v>28</v>
      </c>
      <c r="E10" s="6" t="s">
        <v>34</v>
      </c>
      <c r="F10" s="6" t="s">
        <v>30</v>
      </c>
      <c r="G10" s="6">
        <v>0</v>
      </c>
      <c r="H10" s="6">
        <v>50</v>
      </c>
      <c r="I10" s="6">
        <f t="shared" si="0"/>
        <v>-50</v>
      </c>
      <c r="J10" s="6" t="s">
        <v>25</v>
      </c>
      <c r="K10" s="6" t="s">
        <v>35</v>
      </c>
      <c r="L10" s="7"/>
      <c r="M10" s="7"/>
      <c r="N10" s="11" t="s">
        <v>32</v>
      </c>
    </row>
    <row r="11" ht="25" customHeight="1" spans="1:14">
      <c r="A11" s="4"/>
      <c r="B11" s="4"/>
      <c r="C11" s="4"/>
      <c r="D11" s="5"/>
      <c r="E11" s="5" t="s">
        <v>36</v>
      </c>
      <c r="F11" s="4"/>
      <c r="G11" s="4">
        <f>G12+G15+G20+G30+G32+G40</f>
        <v>5650</v>
      </c>
      <c r="H11" s="4">
        <f>H12+H15+H20+H30+H32+H40</f>
        <v>4260</v>
      </c>
      <c r="I11" s="4">
        <f>I12+I15+I20+I30+I32+I40</f>
        <v>1390</v>
      </c>
      <c r="J11" s="4"/>
      <c r="K11" s="4"/>
      <c r="L11" s="4"/>
      <c r="M11" s="4"/>
      <c r="N11" s="4"/>
    </row>
    <row r="12" ht="25" customHeight="1" spans="1:14">
      <c r="A12" s="4"/>
      <c r="B12" s="4"/>
      <c r="C12" s="4"/>
      <c r="D12" s="5" t="s">
        <v>18</v>
      </c>
      <c r="E12" s="5" t="s">
        <v>37</v>
      </c>
      <c r="F12" s="4"/>
      <c r="G12" s="4">
        <f>SUM(G13:G14)</f>
        <v>400</v>
      </c>
      <c r="H12" s="4">
        <f>SUM(H13:H14)</f>
        <v>500</v>
      </c>
      <c r="I12" s="4">
        <f>SUM(I13:I14)</f>
        <v>-100</v>
      </c>
      <c r="J12" s="4"/>
      <c r="K12" s="4"/>
      <c r="L12" s="4"/>
      <c r="M12" s="4"/>
      <c r="N12" s="4"/>
    </row>
    <row r="13" ht="51" customHeight="1" spans="1:14">
      <c r="A13" s="6">
        <f>COUNT($A$3:A10)+1</f>
        <v>5</v>
      </c>
      <c r="B13" s="6" t="s">
        <v>38</v>
      </c>
      <c r="C13" s="6" t="s">
        <v>39</v>
      </c>
      <c r="D13" s="6" t="s">
        <v>40</v>
      </c>
      <c r="E13" s="6" t="s">
        <v>41</v>
      </c>
      <c r="F13" s="8" t="s">
        <v>42</v>
      </c>
      <c r="G13" s="7">
        <v>0</v>
      </c>
      <c r="H13" s="7">
        <v>300</v>
      </c>
      <c r="I13" s="6">
        <f t="shared" ref="I13:I19" si="1">G13-H13</f>
        <v>-300</v>
      </c>
      <c r="J13" s="6" t="s">
        <v>43</v>
      </c>
      <c r="K13" s="6"/>
      <c r="L13" s="7"/>
      <c r="M13" s="7"/>
      <c r="N13" s="6">
        <v>2021</v>
      </c>
    </row>
    <row r="14" ht="51" customHeight="1" spans="1:14">
      <c r="A14" s="6">
        <f>COUNT($A$3:A13)+1</f>
        <v>6</v>
      </c>
      <c r="B14" s="6" t="s">
        <v>38</v>
      </c>
      <c r="C14" s="6" t="s">
        <v>39</v>
      </c>
      <c r="D14" s="6" t="s">
        <v>44</v>
      </c>
      <c r="E14" s="6" t="s">
        <v>45</v>
      </c>
      <c r="F14" s="8" t="s">
        <v>42</v>
      </c>
      <c r="G14" s="7">
        <v>400</v>
      </c>
      <c r="H14" s="7">
        <v>200</v>
      </c>
      <c r="I14" s="6">
        <f t="shared" si="1"/>
        <v>200</v>
      </c>
      <c r="J14" s="6"/>
      <c r="K14" s="7"/>
      <c r="L14" s="7" t="s">
        <v>46</v>
      </c>
      <c r="M14" s="7" t="s">
        <v>47</v>
      </c>
      <c r="N14" s="11" t="s">
        <v>27</v>
      </c>
    </row>
    <row r="15" ht="25" customHeight="1" spans="1:14">
      <c r="A15" s="4"/>
      <c r="B15" s="4"/>
      <c r="C15" s="4"/>
      <c r="D15" s="5" t="s">
        <v>48</v>
      </c>
      <c r="E15" s="5" t="s">
        <v>49</v>
      </c>
      <c r="F15" s="4"/>
      <c r="G15" s="4">
        <f>SUM(G16:G19)</f>
        <v>1000</v>
      </c>
      <c r="H15" s="4">
        <f>SUM(H16:H19)</f>
        <v>560</v>
      </c>
      <c r="I15" s="4">
        <f>SUM(I16:I19)</f>
        <v>440</v>
      </c>
      <c r="J15" s="4"/>
      <c r="K15" s="4"/>
      <c r="L15" s="4"/>
      <c r="M15" s="4"/>
      <c r="N15" s="4"/>
    </row>
    <row r="16" ht="51" customHeight="1" spans="1:14">
      <c r="A16" s="6">
        <f>COUNT($A$3:A14)+1</f>
        <v>7</v>
      </c>
      <c r="B16" s="6" t="s">
        <v>38</v>
      </c>
      <c r="C16" s="6" t="s">
        <v>50</v>
      </c>
      <c r="D16" s="6" t="s">
        <v>51</v>
      </c>
      <c r="E16" s="7" t="s">
        <v>52</v>
      </c>
      <c r="F16" s="7" t="s">
        <v>30</v>
      </c>
      <c r="G16" s="7">
        <v>200</v>
      </c>
      <c r="H16" s="7">
        <v>200</v>
      </c>
      <c r="I16" s="6">
        <f t="shared" si="1"/>
        <v>0</v>
      </c>
      <c r="J16" s="6"/>
      <c r="K16" s="12" t="s">
        <v>53</v>
      </c>
      <c r="L16" s="7" t="s">
        <v>54</v>
      </c>
      <c r="M16" s="7" t="s">
        <v>47</v>
      </c>
      <c r="N16" s="11" t="s">
        <v>27</v>
      </c>
    </row>
    <row r="17" ht="51" customHeight="1" spans="1:14">
      <c r="A17" s="6">
        <f>COUNT($A$3:A16)+1</f>
        <v>8</v>
      </c>
      <c r="B17" s="6" t="s">
        <v>38</v>
      </c>
      <c r="C17" s="6" t="s">
        <v>50</v>
      </c>
      <c r="D17" s="6" t="s">
        <v>51</v>
      </c>
      <c r="E17" s="7" t="s">
        <v>52</v>
      </c>
      <c r="F17" s="7" t="s">
        <v>30</v>
      </c>
      <c r="G17" s="7">
        <v>200</v>
      </c>
      <c r="H17" s="7">
        <v>200</v>
      </c>
      <c r="I17" s="6">
        <f t="shared" si="1"/>
        <v>0</v>
      </c>
      <c r="J17" s="6"/>
      <c r="K17" s="12" t="s">
        <v>55</v>
      </c>
      <c r="L17" s="7" t="s">
        <v>56</v>
      </c>
      <c r="M17" s="7" t="s">
        <v>47</v>
      </c>
      <c r="N17" s="11" t="s">
        <v>27</v>
      </c>
    </row>
    <row r="18" ht="51" customHeight="1" spans="1:14">
      <c r="A18" s="6">
        <f>COUNT($A$3:A17)+1</f>
        <v>9</v>
      </c>
      <c r="B18" s="6" t="s">
        <v>38</v>
      </c>
      <c r="C18" s="6" t="s">
        <v>50</v>
      </c>
      <c r="D18" s="6" t="s">
        <v>57</v>
      </c>
      <c r="E18" s="6" t="s">
        <v>58</v>
      </c>
      <c r="F18" s="6" t="s">
        <v>42</v>
      </c>
      <c r="G18" s="6">
        <v>400</v>
      </c>
      <c r="H18" s="6">
        <v>110</v>
      </c>
      <c r="I18" s="6">
        <f t="shared" si="1"/>
        <v>290</v>
      </c>
      <c r="J18" s="6"/>
      <c r="K18" s="6" t="s">
        <v>59</v>
      </c>
      <c r="L18" s="7" t="s">
        <v>60</v>
      </c>
      <c r="M18" s="7" t="s">
        <v>47</v>
      </c>
      <c r="N18" s="11" t="s">
        <v>32</v>
      </c>
    </row>
    <row r="19" ht="51" customHeight="1" spans="1:14">
      <c r="A19" s="6">
        <f>COUNT($A$3:A18)+1</f>
        <v>10</v>
      </c>
      <c r="B19" s="6" t="s">
        <v>38</v>
      </c>
      <c r="C19" s="6" t="s">
        <v>50</v>
      </c>
      <c r="D19" s="6" t="s">
        <v>61</v>
      </c>
      <c r="E19" s="6" t="s">
        <v>62</v>
      </c>
      <c r="F19" s="6" t="s">
        <v>30</v>
      </c>
      <c r="G19" s="6">
        <v>200</v>
      </c>
      <c r="H19" s="6">
        <v>50</v>
      </c>
      <c r="I19" s="6">
        <f t="shared" si="1"/>
        <v>150</v>
      </c>
      <c r="J19" s="6" t="s">
        <v>63</v>
      </c>
      <c r="K19" s="6"/>
      <c r="L19" s="7" t="s">
        <v>64</v>
      </c>
      <c r="M19" s="7" t="s">
        <v>47</v>
      </c>
      <c r="N19" s="11" t="s">
        <v>32</v>
      </c>
    </row>
    <row r="20" ht="25" customHeight="1" spans="1:14">
      <c r="A20" s="4"/>
      <c r="B20" s="4"/>
      <c r="C20" s="4"/>
      <c r="D20" s="5" t="s">
        <v>65</v>
      </c>
      <c r="E20" s="5" t="s">
        <v>66</v>
      </c>
      <c r="F20" s="4"/>
      <c r="G20" s="4">
        <f>SUM(G21:G29)</f>
        <v>2400</v>
      </c>
      <c r="H20" s="4">
        <f>SUM(H21:H29)</f>
        <v>1470</v>
      </c>
      <c r="I20" s="4">
        <f>SUM(I21:I29)</f>
        <v>930</v>
      </c>
      <c r="J20" s="4"/>
      <c r="K20" s="4"/>
      <c r="L20" s="4"/>
      <c r="M20" s="4"/>
      <c r="N20" s="4"/>
    </row>
    <row r="21" ht="51" customHeight="1" spans="1:14">
      <c r="A21" s="6">
        <f>COUNT($A$3:A19)+1</f>
        <v>11</v>
      </c>
      <c r="B21" s="7" t="s">
        <v>38</v>
      </c>
      <c r="C21" s="7" t="s">
        <v>67</v>
      </c>
      <c r="D21" s="7" t="s">
        <v>68</v>
      </c>
      <c r="E21" s="7" t="s">
        <v>69</v>
      </c>
      <c r="F21" s="7" t="s">
        <v>42</v>
      </c>
      <c r="G21" s="6">
        <v>400</v>
      </c>
      <c r="H21" s="6">
        <v>300</v>
      </c>
      <c r="I21" s="6">
        <f t="shared" ref="I21:I29" si="2">G21-H21</f>
        <v>100</v>
      </c>
      <c r="J21" s="6"/>
      <c r="K21" s="6"/>
      <c r="L21" s="7" t="s">
        <v>70</v>
      </c>
      <c r="M21" s="7" t="s">
        <v>47</v>
      </c>
      <c r="N21" s="6">
        <v>2020</v>
      </c>
    </row>
    <row r="22" ht="51" customHeight="1" spans="1:14">
      <c r="A22" s="6">
        <f>COUNT($A$3:A21)+1</f>
        <v>12</v>
      </c>
      <c r="B22" s="8" t="s">
        <v>38</v>
      </c>
      <c r="C22" s="8" t="s">
        <v>67</v>
      </c>
      <c r="D22" s="8" t="s">
        <v>71</v>
      </c>
      <c r="E22" s="8" t="s">
        <v>72</v>
      </c>
      <c r="F22" s="7" t="s">
        <v>42</v>
      </c>
      <c r="G22" s="7">
        <v>400</v>
      </c>
      <c r="H22" s="7">
        <v>300</v>
      </c>
      <c r="I22" s="6">
        <f t="shared" si="2"/>
        <v>100</v>
      </c>
      <c r="J22" s="6"/>
      <c r="K22" s="6"/>
      <c r="L22" s="7" t="s">
        <v>73</v>
      </c>
      <c r="M22" s="7" t="s">
        <v>47</v>
      </c>
      <c r="N22" s="6">
        <v>2021</v>
      </c>
    </row>
    <row r="23" ht="51" customHeight="1" spans="1:14">
      <c r="A23" s="6">
        <f>COUNT($A$3:A22)+1</f>
        <v>13</v>
      </c>
      <c r="B23" s="8" t="s">
        <v>38</v>
      </c>
      <c r="C23" s="8" t="s">
        <v>67</v>
      </c>
      <c r="D23" s="7" t="s">
        <v>74</v>
      </c>
      <c r="E23" s="8" t="s">
        <v>75</v>
      </c>
      <c r="F23" s="8" t="s">
        <v>42</v>
      </c>
      <c r="G23" s="8">
        <v>400</v>
      </c>
      <c r="H23" s="7">
        <v>400</v>
      </c>
      <c r="I23" s="6">
        <f t="shared" si="2"/>
        <v>0</v>
      </c>
      <c r="J23" s="6"/>
      <c r="K23" s="8" t="s">
        <v>76</v>
      </c>
      <c r="L23" s="8" t="s">
        <v>76</v>
      </c>
      <c r="M23" s="7" t="s">
        <v>47</v>
      </c>
      <c r="N23" s="11" t="s">
        <v>27</v>
      </c>
    </row>
    <row r="24" ht="51" customHeight="1" spans="1:14">
      <c r="A24" s="6">
        <f>COUNT($A$3:A23)+1</f>
        <v>14</v>
      </c>
      <c r="B24" s="8" t="s">
        <v>38</v>
      </c>
      <c r="C24" s="8" t="s">
        <v>67</v>
      </c>
      <c r="D24" s="7" t="s">
        <v>74</v>
      </c>
      <c r="E24" s="8" t="s">
        <v>75</v>
      </c>
      <c r="F24" s="8" t="s">
        <v>30</v>
      </c>
      <c r="G24" s="8">
        <v>200</v>
      </c>
      <c r="H24" s="7">
        <v>100</v>
      </c>
      <c r="I24" s="6">
        <f t="shared" si="2"/>
        <v>100</v>
      </c>
      <c r="J24" s="6"/>
      <c r="K24" s="7" t="s">
        <v>77</v>
      </c>
      <c r="L24" s="7" t="s">
        <v>78</v>
      </c>
      <c r="M24" s="7" t="s">
        <v>47</v>
      </c>
      <c r="N24" s="11" t="s">
        <v>27</v>
      </c>
    </row>
    <row r="25" ht="51" customHeight="1" spans="1:14">
      <c r="A25" s="6">
        <f>COUNT($A$3:A24)+1</f>
        <v>15</v>
      </c>
      <c r="B25" s="6" t="s">
        <v>38</v>
      </c>
      <c r="C25" s="6" t="s">
        <v>67</v>
      </c>
      <c r="D25" s="6" t="s">
        <v>79</v>
      </c>
      <c r="E25" s="6" t="s">
        <v>80</v>
      </c>
      <c r="F25" s="6" t="s">
        <v>42</v>
      </c>
      <c r="G25" s="6">
        <v>0</v>
      </c>
      <c r="H25" s="6">
        <v>110</v>
      </c>
      <c r="I25" s="6">
        <f t="shared" si="2"/>
        <v>-110</v>
      </c>
      <c r="J25" s="6" t="s">
        <v>43</v>
      </c>
      <c r="K25" s="6" t="s">
        <v>81</v>
      </c>
      <c r="L25" s="7"/>
      <c r="M25" s="7"/>
      <c r="N25" s="11" t="s">
        <v>32</v>
      </c>
    </row>
    <row r="26" ht="51" customHeight="1" spans="1:14">
      <c r="A26" s="6">
        <f>COUNT($A$3:A25)+1</f>
        <v>16</v>
      </c>
      <c r="B26" s="6" t="s">
        <v>38</v>
      </c>
      <c r="C26" s="6" t="s">
        <v>67</v>
      </c>
      <c r="D26" s="6" t="s">
        <v>82</v>
      </c>
      <c r="E26" s="6" t="s">
        <v>83</v>
      </c>
      <c r="F26" s="6" t="s">
        <v>42</v>
      </c>
      <c r="G26" s="6">
        <v>400</v>
      </c>
      <c r="H26" s="6">
        <v>110</v>
      </c>
      <c r="I26" s="6">
        <f t="shared" si="2"/>
        <v>290</v>
      </c>
      <c r="J26" s="6"/>
      <c r="K26" s="6" t="s">
        <v>84</v>
      </c>
      <c r="L26" s="7" t="s">
        <v>85</v>
      </c>
      <c r="M26" s="7" t="s">
        <v>47</v>
      </c>
      <c r="N26" s="11" t="s">
        <v>32</v>
      </c>
    </row>
    <row r="27" ht="51" customHeight="1" spans="1:14">
      <c r="A27" s="6">
        <f>COUNT($A$3:A26)+1</f>
        <v>17</v>
      </c>
      <c r="B27" s="6" t="s">
        <v>38</v>
      </c>
      <c r="C27" s="6" t="s">
        <v>67</v>
      </c>
      <c r="D27" s="6" t="s">
        <v>86</v>
      </c>
      <c r="E27" s="6" t="s">
        <v>87</v>
      </c>
      <c r="F27" s="6" t="s">
        <v>30</v>
      </c>
      <c r="G27" s="6">
        <v>200</v>
      </c>
      <c r="H27" s="6">
        <v>50</v>
      </c>
      <c r="I27" s="6">
        <f t="shared" si="2"/>
        <v>150</v>
      </c>
      <c r="J27" s="6" t="s">
        <v>63</v>
      </c>
      <c r="K27" s="6" t="s">
        <v>88</v>
      </c>
      <c r="L27" s="7" t="s">
        <v>89</v>
      </c>
      <c r="M27" s="7" t="s">
        <v>47</v>
      </c>
      <c r="N27" s="11" t="s">
        <v>32</v>
      </c>
    </row>
    <row r="28" ht="51" customHeight="1" spans="1:14">
      <c r="A28" s="6">
        <f>COUNT($A$3:A27)+1</f>
        <v>18</v>
      </c>
      <c r="B28" s="6" t="s">
        <v>38</v>
      </c>
      <c r="C28" s="6" t="s">
        <v>67</v>
      </c>
      <c r="D28" s="6" t="s">
        <v>86</v>
      </c>
      <c r="E28" s="6" t="s">
        <v>87</v>
      </c>
      <c r="F28" s="6" t="s">
        <v>30</v>
      </c>
      <c r="G28" s="6">
        <v>200</v>
      </c>
      <c r="H28" s="6">
        <v>50</v>
      </c>
      <c r="I28" s="6">
        <f t="shared" si="2"/>
        <v>150</v>
      </c>
      <c r="J28" s="6" t="s">
        <v>63</v>
      </c>
      <c r="K28" s="6" t="s">
        <v>90</v>
      </c>
      <c r="L28" s="7" t="s">
        <v>91</v>
      </c>
      <c r="M28" s="7" t="s">
        <v>47</v>
      </c>
      <c r="N28" s="11" t="s">
        <v>32</v>
      </c>
    </row>
    <row r="29" ht="51" customHeight="1" spans="1:14">
      <c r="A29" s="6">
        <f>COUNT($A$3:A28)+1</f>
        <v>19</v>
      </c>
      <c r="B29" s="6" t="s">
        <v>38</v>
      </c>
      <c r="C29" s="6" t="s">
        <v>67</v>
      </c>
      <c r="D29" s="6" t="s">
        <v>92</v>
      </c>
      <c r="E29" s="6" t="s">
        <v>93</v>
      </c>
      <c r="F29" s="6" t="s">
        <v>30</v>
      </c>
      <c r="G29" s="6">
        <v>200</v>
      </c>
      <c r="H29" s="6">
        <v>50</v>
      </c>
      <c r="I29" s="6">
        <f t="shared" si="2"/>
        <v>150</v>
      </c>
      <c r="J29" s="6" t="s">
        <v>63</v>
      </c>
      <c r="K29" s="6" t="s">
        <v>94</v>
      </c>
      <c r="L29" s="7" t="s">
        <v>95</v>
      </c>
      <c r="M29" s="7" t="s">
        <v>47</v>
      </c>
      <c r="N29" s="11" t="s">
        <v>32</v>
      </c>
    </row>
    <row r="30" ht="25" customHeight="1" spans="1:14">
      <c r="A30" s="4"/>
      <c r="B30" s="4"/>
      <c r="C30" s="4"/>
      <c r="D30" s="5" t="s">
        <v>96</v>
      </c>
      <c r="E30" s="5" t="s">
        <v>97</v>
      </c>
      <c r="F30" s="4"/>
      <c r="G30" s="4">
        <f>G31</f>
        <v>0</v>
      </c>
      <c r="H30" s="4">
        <f>H31</f>
        <v>10</v>
      </c>
      <c r="I30" s="4">
        <f>I31</f>
        <v>-10</v>
      </c>
      <c r="J30" s="4"/>
      <c r="K30" s="4"/>
      <c r="L30" s="4"/>
      <c r="M30" s="4"/>
      <c r="N30" s="4"/>
    </row>
    <row r="31" ht="51" customHeight="1" spans="1:14">
      <c r="A31" s="6">
        <f>COUNT($A$3:A29)+1</f>
        <v>20</v>
      </c>
      <c r="B31" s="6" t="s">
        <v>38</v>
      </c>
      <c r="C31" s="6" t="s">
        <v>98</v>
      </c>
      <c r="D31" s="6" t="s">
        <v>99</v>
      </c>
      <c r="E31" s="6" t="s">
        <v>100</v>
      </c>
      <c r="F31" s="6" t="s">
        <v>30</v>
      </c>
      <c r="G31" s="6">
        <v>0</v>
      </c>
      <c r="H31" s="6">
        <v>10</v>
      </c>
      <c r="I31" s="6">
        <f t="shared" ref="I31:I39" si="3">G31-H31</f>
        <v>-10</v>
      </c>
      <c r="J31" s="6" t="s">
        <v>43</v>
      </c>
      <c r="K31" s="6" t="s">
        <v>101</v>
      </c>
      <c r="L31" s="7"/>
      <c r="M31" s="7"/>
      <c r="N31" s="11" t="s">
        <v>32</v>
      </c>
    </row>
    <row r="32" ht="25" customHeight="1" spans="1:14">
      <c r="A32" s="4"/>
      <c r="B32" s="4"/>
      <c r="C32" s="4"/>
      <c r="D32" s="5" t="s">
        <v>102</v>
      </c>
      <c r="E32" s="5" t="s">
        <v>103</v>
      </c>
      <c r="F32" s="4"/>
      <c r="G32" s="4">
        <f>SUM(G33:G39)</f>
        <v>1050</v>
      </c>
      <c r="H32" s="4">
        <f>SUM(H33:H39)</f>
        <v>960</v>
      </c>
      <c r="I32" s="4">
        <f>SUM(I33:I39)</f>
        <v>90</v>
      </c>
      <c r="J32" s="4"/>
      <c r="K32" s="4"/>
      <c r="L32" s="4"/>
      <c r="M32" s="4"/>
      <c r="N32" s="4"/>
    </row>
    <row r="33" ht="51" customHeight="1" spans="1:14">
      <c r="A33" s="6">
        <f>COUNT($A$3:A31)+1</f>
        <v>21</v>
      </c>
      <c r="B33" s="6" t="s">
        <v>38</v>
      </c>
      <c r="C33" s="6" t="s">
        <v>104</v>
      </c>
      <c r="D33" s="6" t="s">
        <v>28</v>
      </c>
      <c r="E33" s="6" t="s">
        <v>105</v>
      </c>
      <c r="F33" s="6" t="s">
        <v>30</v>
      </c>
      <c r="G33" s="6">
        <v>50</v>
      </c>
      <c r="H33" s="6">
        <v>10</v>
      </c>
      <c r="I33" s="6">
        <f t="shared" si="3"/>
        <v>40</v>
      </c>
      <c r="J33" s="6" t="s">
        <v>106</v>
      </c>
      <c r="K33" s="6" t="s">
        <v>107</v>
      </c>
      <c r="L33" s="7" t="s">
        <v>108</v>
      </c>
      <c r="M33" s="7" t="s">
        <v>47</v>
      </c>
      <c r="N33" s="11" t="s">
        <v>32</v>
      </c>
    </row>
    <row r="34" ht="51" customHeight="1" spans="1:14">
      <c r="A34" s="6">
        <f>COUNT($A$3:A33)+1</f>
        <v>22</v>
      </c>
      <c r="B34" s="6" t="s">
        <v>38</v>
      </c>
      <c r="C34" s="6" t="s">
        <v>104</v>
      </c>
      <c r="D34" s="6" t="s">
        <v>109</v>
      </c>
      <c r="E34" s="6" t="s">
        <v>110</v>
      </c>
      <c r="F34" s="7" t="s">
        <v>24</v>
      </c>
      <c r="G34" s="6">
        <v>0</v>
      </c>
      <c r="H34" s="6">
        <v>30</v>
      </c>
      <c r="I34" s="6">
        <f t="shared" si="3"/>
        <v>-30</v>
      </c>
      <c r="J34" s="6" t="s">
        <v>43</v>
      </c>
      <c r="K34" s="6" t="s">
        <v>111</v>
      </c>
      <c r="L34" s="7"/>
      <c r="M34" s="7"/>
      <c r="N34" s="11" t="s">
        <v>32</v>
      </c>
    </row>
    <row r="35" ht="51" customHeight="1" spans="1:14">
      <c r="A35" s="6">
        <f>COUNT($A$3:A34)+1</f>
        <v>23</v>
      </c>
      <c r="B35" s="6" t="s">
        <v>38</v>
      </c>
      <c r="C35" s="6" t="s">
        <v>104</v>
      </c>
      <c r="D35" s="6" t="s">
        <v>109</v>
      </c>
      <c r="E35" s="6" t="s">
        <v>110</v>
      </c>
      <c r="F35" s="7" t="s">
        <v>24</v>
      </c>
      <c r="G35" s="6">
        <v>0</v>
      </c>
      <c r="H35" s="6">
        <v>20</v>
      </c>
      <c r="I35" s="6">
        <f t="shared" si="3"/>
        <v>-20</v>
      </c>
      <c r="J35" s="6" t="s">
        <v>43</v>
      </c>
      <c r="K35" s="6" t="s">
        <v>112</v>
      </c>
      <c r="L35" s="7"/>
      <c r="M35" s="7"/>
      <c r="N35" s="11" t="s">
        <v>32</v>
      </c>
    </row>
    <row r="36" ht="51" customHeight="1" spans="1:14">
      <c r="A36" s="6">
        <f>COUNT($A$3:A35)+1</f>
        <v>24</v>
      </c>
      <c r="B36" s="6" t="s">
        <v>38</v>
      </c>
      <c r="C36" s="6" t="s">
        <v>104</v>
      </c>
      <c r="D36" s="9" t="s">
        <v>113</v>
      </c>
      <c r="E36" s="9" t="s">
        <v>114</v>
      </c>
      <c r="F36" s="7" t="s">
        <v>30</v>
      </c>
      <c r="G36" s="7">
        <v>200</v>
      </c>
      <c r="H36" s="7">
        <v>200</v>
      </c>
      <c r="I36" s="6">
        <f t="shared" si="3"/>
        <v>0</v>
      </c>
      <c r="J36" s="6"/>
      <c r="K36" s="6"/>
      <c r="L36" s="7" t="s">
        <v>115</v>
      </c>
      <c r="M36" s="7" t="s">
        <v>47</v>
      </c>
      <c r="N36" s="6">
        <v>2021</v>
      </c>
    </row>
    <row r="37" ht="51" customHeight="1" spans="1:14">
      <c r="A37" s="6">
        <f>COUNT($A$3:A36)+1</f>
        <v>25</v>
      </c>
      <c r="B37" s="6" t="s">
        <v>38</v>
      </c>
      <c r="C37" s="6" t="s">
        <v>104</v>
      </c>
      <c r="D37" s="9" t="s">
        <v>28</v>
      </c>
      <c r="E37" s="9" t="s">
        <v>116</v>
      </c>
      <c r="F37" s="7" t="s">
        <v>30</v>
      </c>
      <c r="G37" s="7">
        <v>200</v>
      </c>
      <c r="H37" s="7">
        <v>200</v>
      </c>
      <c r="I37" s="6">
        <f t="shared" si="3"/>
        <v>0</v>
      </c>
      <c r="J37" s="6"/>
      <c r="K37" s="6"/>
      <c r="L37" s="7" t="s">
        <v>117</v>
      </c>
      <c r="M37" s="7" t="s">
        <v>47</v>
      </c>
      <c r="N37" s="6">
        <v>2021</v>
      </c>
    </row>
    <row r="38" ht="51" customHeight="1" spans="1:14">
      <c r="A38" s="6">
        <f>COUNT($A$3:A37)+1</f>
        <v>26</v>
      </c>
      <c r="B38" s="6" t="s">
        <v>38</v>
      </c>
      <c r="C38" s="6" t="s">
        <v>104</v>
      </c>
      <c r="D38" s="6" t="s">
        <v>118</v>
      </c>
      <c r="E38" s="6" t="s">
        <v>118</v>
      </c>
      <c r="F38" s="6" t="s">
        <v>30</v>
      </c>
      <c r="G38" s="7">
        <v>200</v>
      </c>
      <c r="H38" s="7">
        <v>200</v>
      </c>
      <c r="I38" s="6">
        <f t="shared" si="3"/>
        <v>0</v>
      </c>
      <c r="J38" s="6"/>
      <c r="K38" s="6"/>
      <c r="L38" s="7" t="s">
        <v>119</v>
      </c>
      <c r="M38" s="7" t="s">
        <v>47</v>
      </c>
      <c r="N38" s="6">
        <v>2021</v>
      </c>
    </row>
    <row r="39" ht="51" customHeight="1" spans="1:14">
      <c r="A39" s="6">
        <f>COUNT($A$3:A38)+1</f>
        <v>27</v>
      </c>
      <c r="B39" s="6" t="s">
        <v>38</v>
      </c>
      <c r="C39" s="6" t="s">
        <v>104</v>
      </c>
      <c r="D39" s="6" t="s">
        <v>28</v>
      </c>
      <c r="E39" s="6" t="s">
        <v>120</v>
      </c>
      <c r="F39" s="8" t="s">
        <v>42</v>
      </c>
      <c r="G39" s="7">
        <v>400</v>
      </c>
      <c r="H39" s="7">
        <v>300</v>
      </c>
      <c r="I39" s="6">
        <f t="shared" si="3"/>
        <v>100</v>
      </c>
      <c r="J39" s="6"/>
      <c r="K39" s="6"/>
      <c r="L39" s="7" t="s">
        <v>121</v>
      </c>
      <c r="M39" s="7" t="s">
        <v>47</v>
      </c>
      <c r="N39" s="6">
        <v>2021</v>
      </c>
    </row>
    <row r="40" ht="25" customHeight="1" spans="1:14">
      <c r="A40" s="4"/>
      <c r="B40" s="4"/>
      <c r="C40" s="4"/>
      <c r="D40" s="5" t="s">
        <v>122</v>
      </c>
      <c r="E40" s="5" t="s">
        <v>123</v>
      </c>
      <c r="F40" s="4"/>
      <c r="G40" s="4">
        <f>SUM(G41:G46)</f>
        <v>800</v>
      </c>
      <c r="H40" s="4">
        <f>SUM(H41:H46)</f>
        <v>760</v>
      </c>
      <c r="I40" s="4">
        <f>SUM(I41:I46)</f>
        <v>40</v>
      </c>
      <c r="J40" s="4"/>
      <c r="K40" s="4"/>
      <c r="L40" s="4"/>
      <c r="M40" s="4"/>
      <c r="N40" s="4"/>
    </row>
    <row r="41" ht="51" customHeight="1" spans="1:14">
      <c r="A41" s="6">
        <f>COUNT($A$3:A39)+1</f>
        <v>28</v>
      </c>
      <c r="B41" s="8" t="s">
        <v>38</v>
      </c>
      <c r="C41" s="8" t="s">
        <v>124</v>
      </c>
      <c r="D41" s="8" t="s">
        <v>125</v>
      </c>
      <c r="E41" s="8" t="s">
        <v>126</v>
      </c>
      <c r="F41" s="8" t="s">
        <v>42</v>
      </c>
      <c r="G41" s="7">
        <v>400</v>
      </c>
      <c r="H41" s="7">
        <v>400</v>
      </c>
      <c r="I41" s="6">
        <f t="shared" ref="I41:I46" si="4">G41-H41</f>
        <v>0</v>
      </c>
      <c r="J41" s="6"/>
      <c r="K41" s="8" t="s">
        <v>127</v>
      </c>
      <c r="L41" s="7" t="s">
        <v>128</v>
      </c>
      <c r="M41" s="7" t="s">
        <v>47</v>
      </c>
      <c r="N41" s="11" t="s">
        <v>27</v>
      </c>
    </row>
    <row r="42" ht="51" customHeight="1" spans="1:14">
      <c r="A42" s="6">
        <f>COUNT($A$3:A41)+1</f>
        <v>29</v>
      </c>
      <c r="B42" s="8" t="s">
        <v>38</v>
      </c>
      <c r="C42" s="8" t="s">
        <v>124</v>
      </c>
      <c r="D42" s="8" t="s">
        <v>129</v>
      </c>
      <c r="E42" s="8" t="s">
        <v>130</v>
      </c>
      <c r="F42" s="8" t="s">
        <v>42</v>
      </c>
      <c r="G42" s="7">
        <v>400</v>
      </c>
      <c r="H42" s="7">
        <v>200</v>
      </c>
      <c r="I42" s="6">
        <f t="shared" si="4"/>
        <v>200</v>
      </c>
      <c r="J42" s="6"/>
      <c r="K42" s="8" t="s">
        <v>131</v>
      </c>
      <c r="L42" s="7" t="s">
        <v>132</v>
      </c>
      <c r="M42" s="7" t="s">
        <v>47</v>
      </c>
      <c r="N42" s="11" t="s">
        <v>27</v>
      </c>
    </row>
    <row r="43" ht="51" customHeight="1" spans="1:14">
      <c r="A43" s="6">
        <f>COUNT($A$3:A42)+1</f>
        <v>30</v>
      </c>
      <c r="B43" s="6" t="s">
        <v>38</v>
      </c>
      <c r="C43" s="6" t="s">
        <v>124</v>
      </c>
      <c r="D43" s="6" t="s">
        <v>125</v>
      </c>
      <c r="E43" s="6" t="s">
        <v>126</v>
      </c>
      <c r="F43" s="6" t="s">
        <v>30</v>
      </c>
      <c r="G43" s="6">
        <v>0</v>
      </c>
      <c r="H43" s="6">
        <v>10</v>
      </c>
      <c r="I43" s="6">
        <f t="shared" si="4"/>
        <v>-10</v>
      </c>
      <c r="J43" s="6" t="s">
        <v>43</v>
      </c>
      <c r="K43" s="6"/>
      <c r="L43" s="7"/>
      <c r="M43" s="7"/>
      <c r="N43" s="11" t="s">
        <v>32</v>
      </c>
    </row>
    <row r="44" ht="51" customHeight="1" spans="1:14">
      <c r="A44" s="6">
        <f>COUNT($A$3:A43)+1</f>
        <v>31</v>
      </c>
      <c r="B44" s="6" t="s">
        <v>38</v>
      </c>
      <c r="C44" s="6" t="s">
        <v>124</v>
      </c>
      <c r="D44" s="6" t="s">
        <v>133</v>
      </c>
      <c r="E44" s="6" t="s">
        <v>134</v>
      </c>
      <c r="F44" s="6" t="s">
        <v>30</v>
      </c>
      <c r="G44" s="6">
        <v>0</v>
      </c>
      <c r="H44" s="6">
        <v>50</v>
      </c>
      <c r="I44" s="6">
        <f t="shared" si="4"/>
        <v>-50</v>
      </c>
      <c r="J44" s="6" t="s">
        <v>43</v>
      </c>
      <c r="K44" s="6"/>
      <c r="L44" s="7"/>
      <c r="M44" s="7"/>
      <c r="N44" s="11" t="s">
        <v>32</v>
      </c>
    </row>
    <row r="45" ht="51" customHeight="1" spans="1:14">
      <c r="A45" s="6">
        <f>COUNT($A$3:A44)+1</f>
        <v>32</v>
      </c>
      <c r="B45" s="6" t="s">
        <v>38</v>
      </c>
      <c r="C45" s="6" t="s">
        <v>124</v>
      </c>
      <c r="D45" s="6" t="s">
        <v>135</v>
      </c>
      <c r="E45" s="6" t="s">
        <v>136</v>
      </c>
      <c r="F45" s="6" t="s">
        <v>30</v>
      </c>
      <c r="G45" s="6">
        <v>0</v>
      </c>
      <c r="H45" s="6">
        <v>50</v>
      </c>
      <c r="I45" s="6">
        <f t="shared" si="4"/>
        <v>-50</v>
      </c>
      <c r="J45" s="6" t="s">
        <v>43</v>
      </c>
      <c r="K45" s="6" t="s">
        <v>137</v>
      </c>
      <c r="L45" s="7"/>
      <c r="M45" s="7"/>
      <c r="N45" s="11" t="s">
        <v>32</v>
      </c>
    </row>
    <row r="46" ht="51" customHeight="1" spans="1:14">
      <c r="A46" s="6">
        <f>COUNT($A$3:A45)+1</f>
        <v>33</v>
      </c>
      <c r="B46" s="6" t="s">
        <v>38</v>
      </c>
      <c r="C46" s="6" t="s">
        <v>124</v>
      </c>
      <c r="D46" s="6" t="s">
        <v>138</v>
      </c>
      <c r="E46" s="6" t="s">
        <v>139</v>
      </c>
      <c r="F46" s="6" t="s">
        <v>30</v>
      </c>
      <c r="G46" s="6">
        <v>0</v>
      </c>
      <c r="H46" s="6">
        <v>50</v>
      </c>
      <c r="I46" s="6">
        <f t="shared" si="4"/>
        <v>-50</v>
      </c>
      <c r="J46" s="6" t="s">
        <v>43</v>
      </c>
      <c r="K46" s="6" t="s">
        <v>140</v>
      </c>
      <c r="L46" s="7"/>
      <c r="M46" s="7"/>
      <c r="N46" s="11" t="s">
        <v>32</v>
      </c>
    </row>
    <row r="47" ht="25" customHeight="1" spans="1:14">
      <c r="A47" s="4"/>
      <c r="B47" s="4"/>
      <c r="C47" s="4"/>
      <c r="D47" s="5"/>
      <c r="E47" s="5" t="s">
        <v>141</v>
      </c>
      <c r="F47" s="4"/>
      <c r="G47" s="4">
        <f>G48+G54+G71</f>
        <v>4400</v>
      </c>
      <c r="H47" s="4">
        <f>H48+H54+H71</f>
        <v>3540</v>
      </c>
      <c r="I47" s="4">
        <f>I48+I54+I71</f>
        <v>860</v>
      </c>
      <c r="J47" s="4"/>
      <c r="K47" s="4"/>
      <c r="L47" s="4"/>
      <c r="M47" s="4"/>
      <c r="N47" s="4"/>
    </row>
    <row r="48" ht="25" customHeight="1" spans="1:14">
      <c r="A48" s="4"/>
      <c r="B48" s="4"/>
      <c r="C48" s="4"/>
      <c r="D48" s="5" t="s">
        <v>18</v>
      </c>
      <c r="E48" s="5" t="s">
        <v>142</v>
      </c>
      <c r="F48" s="4"/>
      <c r="G48" s="4">
        <f>SUM(G49:G53)</f>
        <v>0</v>
      </c>
      <c r="H48" s="4">
        <f>SUM(H49:H53)</f>
        <v>740</v>
      </c>
      <c r="I48" s="4">
        <f>SUM(I49:I53)</f>
        <v>-740</v>
      </c>
      <c r="J48" s="4"/>
      <c r="K48" s="4"/>
      <c r="L48" s="4"/>
      <c r="M48" s="4"/>
      <c r="N48" s="4"/>
    </row>
    <row r="49" ht="51" customHeight="1" spans="1:14">
      <c r="A49" s="6">
        <f>COUNT($A$3:A46)+1</f>
        <v>34</v>
      </c>
      <c r="B49" s="10" t="s">
        <v>143</v>
      </c>
      <c r="C49" s="10" t="s">
        <v>144</v>
      </c>
      <c r="D49" s="10" t="s">
        <v>145</v>
      </c>
      <c r="E49" s="10" t="s">
        <v>146</v>
      </c>
      <c r="F49" s="8" t="s">
        <v>42</v>
      </c>
      <c r="G49" s="7">
        <v>0</v>
      </c>
      <c r="H49" s="7">
        <v>300</v>
      </c>
      <c r="I49" s="6">
        <f>G49-H49</f>
        <v>-300</v>
      </c>
      <c r="J49" s="6" t="s">
        <v>43</v>
      </c>
      <c r="K49" s="6"/>
      <c r="L49" s="12"/>
      <c r="M49" s="12"/>
      <c r="N49" s="6">
        <v>2021</v>
      </c>
    </row>
    <row r="50" ht="51" customHeight="1" spans="1:14">
      <c r="A50" s="6">
        <f>COUNT($A$3:A49)+1</f>
        <v>35</v>
      </c>
      <c r="B50" s="10" t="s">
        <v>143</v>
      </c>
      <c r="C50" s="10" t="s">
        <v>144</v>
      </c>
      <c r="D50" s="10" t="s">
        <v>147</v>
      </c>
      <c r="E50" s="10" t="s">
        <v>148</v>
      </c>
      <c r="F50" s="8" t="s">
        <v>42</v>
      </c>
      <c r="G50" s="7">
        <v>0</v>
      </c>
      <c r="H50" s="7">
        <v>200</v>
      </c>
      <c r="I50" s="6">
        <f>G50-H50</f>
        <v>-200</v>
      </c>
      <c r="J50" s="6" t="s">
        <v>43</v>
      </c>
      <c r="K50" s="7"/>
      <c r="L50" s="7"/>
      <c r="M50" s="7"/>
      <c r="N50" s="11" t="s">
        <v>27</v>
      </c>
    </row>
    <row r="51" ht="51" customHeight="1" spans="1:14">
      <c r="A51" s="6">
        <f>COUNT($A$3:A50)+1</f>
        <v>36</v>
      </c>
      <c r="B51" s="10" t="s">
        <v>143</v>
      </c>
      <c r="C51" s="10" t="s">
        <v>144</v>
      </c>
      <c r="D51" s="10" t="s">
        <v>147</v>
      </c>
      <c r="E51" s="10" t="s">
        <v>149</v>
      </c>
      <c r="F51" s="8" t="s">
        <v>30</v>
      </c>
      <c r="G51" s="7">
        <v>0</v>
      </c>
      <c r="H51" s="7">
        <v>200</v>
      </c>
      <c r="I51" s="6">
        <f>G51-H51</f>
        <v>-200</v>
      </c>
      <c r="J51" s="7" t="s">
        <v>150</v>
      </c>
      <c r="K51" s="6"/>
      <c r="L51" s="4"/>
      <c r="M51" s="4"/>
      <c r="N51" s="6">
        <v>2021</v>
      </c>
    </row>
    <row r="52" ht="51" customHeight="1" spans="1:14">
      <c r="A52" s="6">
        <f>COUNT($A$3:A51)+1</f>
        <v>37</v>
      </c>
      <c r="B52" s="6" t="s">
        <v>143</v>
      </c>
      <c r="C52" s="6" t="s">
        <v>144</v>
      </c>
      <c r="D52" s="6" t="s">
        <v>151</v>
      </c>
      <c r="E52" s="6" t="s">
        <v>152</v>
      </c>
      <c r="F52" s="6" t="s">
        <v>30</v>
      </c>
      <c r="G52" s="6">
        <v>0</v>
      </c>
      <c r="H52" s="6">
        <v>10</v>
      </c>
      <c r="I52" s="6">
        <f>G52-H52</f>
        <v>-10</v>
      </c>
      <c r="J52" s="6" t="s">
        <v>43</v>
      </c>
      <c r="K52" s="6" t="s">
        <v>153</v>
      </c>
      <c r="L52" s="7"/>
      <c r="M52" s="7"/>
      <c r="N52" s="11" t="s">
        <v>32</v>
      </c>
    </row>
    <row r="53" ht="51" customHeight="1" spans="1:14">
      <c r="A53" s="6">
        <f>COUNT($A$3:A52)+1</f>
        <v>38</v>
      </c>
      <c r="B53" s="6" t="s">
        <v>143</v>
      </c>
      <c r="C53" s="6" t="s">
        <v>144</v>
      </c>
      <c r="D53" s="6" t="s">
        <v>154</v>
      </c>
      <c r="E53" s="6" t="s">
        <v>146</v>
      </c>
      <c r="F53" s="7" t="s">
        <v>24</v>
      </c>
      <c r="G53" s="6">
        <v>0</v>
      </c>
      <c r="H53" s="6">
        <v>30</v>
      </c>
      <c r="I53" s="6">
        <f>G53-H53</f>
        <v>-30</v>
      </c>
      <c r="J53" s="6" t="s">
        <v>43</v>
      </c>
      <c r="K53" s="6" t="s">
        <v>111</v>
      </c>
      <c r="L53" s="7"/>
      <c r="M53" s="7"/>
      <c r="N53" s="11" t="s">
        <v>32</v>
      </c>
    </row>
    <row r="54" ht="25" customHeight="1" spans="1:14">
      <c r="A54" s="4"/>
      <c r="B54" s="4"/>
      <c r="C54" s="4"/>
      <c r="D54" s="5" t="s">
        <v>48</v>
      </c>
      <c r="E54" s="5" t="s">
        <v>155</v>
      </c>
      <c r="F54" s="4"/>
      <c r="G54" s="4">
        <f>SUM(G55:G70)</f>
        <v>4000</v>
      </c>
      <c r="H54" s="4">
        <f>SUM(H55:H70)</f>
        <v>2500</v>
      </c>
      <c r="I54" s="4">
        <f>SUM(I55:I70)</f>
        <v>1500</v>
      </c>
      <c r="J54" s="4"/>
      <c r="K54" s="4"/>
      <c r="L54" s="4"/>
      <c r="M54" s="4"/>
      <c r="N54" s="4"/>
    </row>
    <row r="55" ht="51" customHeight="1" spans="1:14">
      <c r="A55" s="6">
        <f>COUNT($A$3:A53)+1</f>
        <v>39</v>
      </c>
      <c r="B55" s="10" t="s">
        <v>143</v>
      </c>
      <c r="C55" s="10" t="s">
        <v>156</v>
      </c>
      <c r="D55" s="10" t="s">
        <v>157</v>
      </c>
      <c r="E55" s="10" t="s">
        <v>158</v>
      </c>
      <c r="F55" s="8" t="s">
        <v>30</v>
      </c>
      <c r="G55" s="7">
        <v>200</v>
      </c>
      <c r="H55" s="7">
        <v>200</v>
      </c>
      <c r="I55" s="6">
        <f t="shared" ref="I55:I60" si="5">G55-H55</f>
        <v>0</v>
      </c>
      <c r="J55" s="6"/>
      <c r="K55" s="6"/>
      <c r="L55" s="7" t="s">
        <v>159</v>
      </c>
      <c r="M55" s="7" t="s">
        <v>47</v>
      </c>
      <c r="N55" s="6">
        <v>2021</v>
      </c>
    </row>
    <row r="56" ht="51" customHeight="1" spans="1:14">
      <c r="A56" s="6">
        <f>COUNT($A$3:A55)+1</f>
        <v>40</v>
      </c>
      <c r="B56" s="10" t="s">
        <v>143</v>
      </c>
      <c r="C56" s="10" t="s">
        <v>156</v>
      </c>
      <c r="D56" s="10" t="s">
        <v>160</v>
      </c>
      <c r="E56" s="10" t="s">
        <v>161</v>
      </c>
      <c r="F56" s="8" t="s">
        <v>30</v>
      </c>
      <c r="G56" s="7">
        <v>0</v>
      </c>
      <c r="H56" s="7">
        <v>100</v>
      </c>
      <c r="I56" s="6">
        <f t="shared" si="5"/>
        <v>-100</v>
      </c>
      <c r="J56" s="6" t="s">
        <v>43</v>
      </c>
      <c r="K56" s="6"/>
      <c r="L56" s="7"/>
      <c r="M56" s="7"/>
      <c r="N56" s="11" t="s">
        <v>27</v>
      </c>
    </row>
    <row r="57" ht="51" customHeight="1" spans="1:14">
      <c r="A57" s="6">
        <f>COUNT($A$3:A56)+1</f>
        <v>41</v>
      </c>
      <c r="B57" s="10" t="s">
        <v>143</v>
      </c>
      <c r="C57" s="10" t="s">
        <v>156</v>
      </c>
      <c r="D57" s="10" t="s">
        <v>160</v>
      </c>
      <c r="E57" s="10" t="s">
        <v>161</v>
      </c>
      <c r="F57" s="8" t="s">
        <v>30</v>
      </c>
      <c r="G57" s="7">
        <v>0</v>
      </c>
      <c r="H57" s="7">
        <v>100</v>
      </c>
      <c r="I57" s="6">
        <f t="shared" si="5"/>
        <v>-100</v>
      </c>
      <c r="J57" s="6" t="s">
        <v>43</v>
      </c>
      <c r="K57" s="6"/>
      <c r="L57" s="7"/>
      <c r="M57" s="7"/>
      <c r="N57" s="11" t="s">
        <v>27</v>
      </c>
    </row>
    <row r="58" ht="51" customHeight="1" spans="1:14">
      <c r="A58" s="6">
        <f>COUNT($A$3:A57)+1</f>
        <v>42</v>
      </c>
      <c r="B58" s="10" t="s">
        <v>143</v>
      </c>
      <c r="C58" s="10" t="s">
        <v>156</v>
      </c>
      <c r="D58" s="10" t="s">
        <v>160</v>
      </c>
      <c r="E58" s="10" t="s">
        <v>161</v>
      </c>
      <c r="F58" s="8" t="s">
        <v>42</v>
      </c>
      <c r="G58" s="7">
        <v>400</v>
      </c>
      <c r="H58" s="7">
        <v>200</v>
      </c>
      <c r="I58" s="6">
        <f t="shared" si="5"/>
        <v>200</v>
      </c>
      <c r="J58" s="6"/>
      <c r="K58" s="12" t="s">
        <v>162</v>
      </c>
      <c r="L58" s="12" t="s">
        <v>162</v>
      </c>
      <c r="M58" s="7" t="s">
        <v>47</v>
      </c>
      <c r="N58" s="11" t="s">
        <v>27</v>
      </c>
    </row>
    <row r="59" ht="51" customHeight="1" spans="1:14">
      <c r="A59" s="6">
        <f>COUNT($A$3:A58)+1</f>
        <v>43</v>
      </c>
      <c r="B59" s="10" t="s">
        <v>143</v>
      </c>
      <c r="C59" s="10" t="s">
        <v>156</v>
      </c>
      <c r="D59" s="10" t="s">
        <v>160</v>
      </c>
      <c r="E59" s="10" t="s">
        <v>163</v>
      </c>
      <c r="F59" s="8" t="s">
        <v>42</v>
      </c>
      <c r="G59" s="7">
        <v>400</v>
      </c>
      <c r="H59" s="7">
        <v>200</v>
      </c>
      <c r="I59" s="6">
        <f t="shared" si="5"/>
        <v>200</v>
      </c>
      <c r="J59" s="6"/>
      <c r="K59" s="12" t="s">
        <v>164</v>
      </c>
      <c r="L59" s="7" t="s">
        <v>165</v>
      </c>
      <c r="M59" s="7" t="s">
        <v>47</v>
      </c>
      <c r="N59" s="11" t="s">
        <v>27</v>
      </c>
    </row>
    <row r="60" ht="51" customHeight="1" spans="1:14">
      <c r="A60" s="6">
        <f>COUNT($A$3:A59)+1</f>
        <v>44</v>
      </c>
      <c r="B60" s="10" t="s">
        <v>143</v>
      </c>
      <c r="C60" s="10" t="s">
        <v>156</v>
      </c>
      <c r="D60" s="10" t="s">
        <v>160</v>
      </c>
      <c r="E60" s="10" t="s">
        <v>166</v>
      </c>
      <c r="F60" s="8" t="s">
        <v>42</v>
      </c>
      <c r="G60" s="7">
        <v>400</v>
      </c>
      <c r="H60" s="7">
        <v>400</v>
      </c>
      <c r="I60" s="6">
        <f t="shared" si="5"/>
        <v>0</v>
      </c>
      <c r="J60" s="6"/>
      <c r="K60" s="12" t="s">
        <v>167</v>
      </c>
      <c r="L60" s="7" t="s">
        <v>168</v>
      </c>
      <c r="M60" s="7" t="s">
        <v>47</v>
      </c>
      <c r="N60" s="11" t="s">
        <v>27</v>
      </c>
    </row>
    <row r="61" ht="51" customHeight="1" spans="1:14">
      <c r="A61" s="6">
        <f>COUNT($A$3:A60)+1</f>
        <v>45</v>
      </c>
      <c r="B61" s="10" t="s">
        <v>143</v>
      </c>
      <c r="C61" s="10" t="s">
        <v>156</v>
      </c>
      <c r="D61" s="10" t="s">
        <v>160</v>
      </c>
      <c r="E61" s="10" t="s">
        <v>166</v>
      </c>
      <c r="F61" s="8" t="s">
        <v>42</v>
      </c>
      <c r="G61" s="7">
        <v>400</v>
      </c>
      <c r="H61" s="7">
        <v>200</v>
      </c>
      <c r="I61" s="6">
        <f t="shared" ref="I61:I63" si="6">G61-H61</f>
        <v>200</v>
      </c>
      <c r="J61" s="6"/>
      <c r="K61" s="12" t="s">
        <v>169</v>
      </c>
      <c r="L61" s="7" t="s">
        <v>170</v>
      </c>
      <c r="M61" s="7" t="s">
        <v>47</v>
      </c>
      <c r="N61" s="11" t="s">
        <v>27</v>
      </c>
    </row>
    <row r="62" ht="51" customHeight="1" spans="1:14">
      <c r="A62" s="6">
        <f>COUNT($A$3:A61)+1</f>
        <v>46</v>
      </c>
      <c r="B62" s="10" t="s">
        <v>143</v>
      </c>
      <c r="C62" s="10" t="s">
        <v>156</v>
      </c>
      <c r="D62" s="10" t="s">
        <v>160</v>
      </c>
      <c r="E62" s="10" t="s">
        <v>166</v>
      </c>
      <c r="F62" s="8" t="s">
        <v>42</v>
      </c>
      <c r="G62" s="7">
        <v>400</v>
      </c>
      <c r="H62" s="7">
        <v>200</v>
      </c>
      <c r="I62" s="6">
        <f t="shared" si="6"/>
        <v>200</v>
      </c>
      <c r="J62" s="6"/>
      <c r="K62" s="12" t="s">
        <v>171</v>
      </c>
      <c r="L62" s="7" t="s">
        <v>172</v>
      </c>
      <c r="M62" s="7" t="s">
        <v>47</v>
      </c>
      <c r="N62" s="11" t="s">
        <v>27</v>
      </c>
    </row>
    <row r="63" ht="51" customHeight="1" spans="1:14">
      <c r="A63" s="6">
        <f>COUNT($A$3:A62)+1</f>
        <v>47</v>
      </c>
      <c r="B63" s="10" t="s">
        <v>143</v>
      </c>
      <c r="C63" s="10" t="s">
        <v>156</v>
      </c>
      <c r="D63" s="10" t="s">
        <v>160</v>
      </c>
      <c r="E63" s="10" t="s">
        <v>166</v>
      </c>
      <c r="F63" s="8" t="s">
        <v>30</v>
      </c>
      <c r="G63" s="7">
        <v>200</v>
      </c>
      <c r="H63" s="7">
        <v>100</v>
      </c>
      <c r="I63" s="6">
        <f t="shared" si="6"/>
        <v>100</v>
      </c>
      <c r="J63" s="6"/>
      <c r="K63" s="12" t="s">
        <v>173</v>
      </c>
      <c r="L63" s="7" t="s">
        <v>174</v>
      </c>
      <c r="M63" s="7" t="s">
        <v>47</v>
      </c>
      <c r="N63" s="11" t="s">
        <v>27</v>
      </c>
    </row>
    <row r="64" ht="51" customHeight="1" spans="1:14">
      <c r="A64" s="6">
        <f>COUNT($A$3:A63)+1</f>
        <v>48</v>
      </c>
      <c r="B64" s="10" t="s">
        <v>143</v>
      </c>
      <c r="C64" s="10" t="s">
        <v>156</v>
      </c>
      <c r="D64" s="10" t="s">
        <v>160</v>
      </c>
      <c r="E64" s="10" t="s">
        <v>166</v>
      </c>
      <c r="F64" s="8" t="s">
        <v>30</v>
      </c>
      <c r="G64" s="7">
        <v>200</v>
      </c>
      <c r="H64" s="7">
        <v>100</v>
      </c>
      <c r="I64" s="6">
        <f t="shared" ref="I64:I70" si="7">G64-H64</f>
        <v>100</v>
      </c>
      <c r="J64" s="6"/>
      <c r="K64" s="12" t="s">
        <v>175</v>
      </c>
      <c r="L64" s="7" t="s">
        <v>176</v>
      </c>
      <c r="M64" s="7" t="s">
        <v>47</v>
      </c>
      <c r="N64" s="11" t="s">
        <v>27</v>
      </c>
    </row>
    <row r="65" ht="51" customHeight="1" spans="1:14">
      <c r="A65" s="6">
        <f>COUNT($A$3:A64)+1</f>
        <v>49</v>
      </c>
      <c r="B65" s="10" t="s">
        <v>143</v>
      </c>
      <c r="C65" s="10" t="s">
        <v>156</v>
      </c>
      <c r="D65" s="10" t="s">
        <v>160</v>
      </c>
      <c r="E65" s="10" t="s">
        <v>166</v>
      </c>
      <c r="F65" s="8" t="s">
        <v>30</v>
      </c>
      <c r="G65" s="7">
        <v>200</v>
      </c>
      <c r="H65" s="7">
        <v>100</v>
      </c>
      <c r="I65" s="6">
        <f t="shared" si="7"/>
        <v>100</v>
      </c>
      <c r="J65" s="6"/>
      <c r="K65" s="12" t="s">
        <v>177</v>
      </c>
      <c r="L65" s="7" t="s">
        <v>178</v>
      </c>
      <c r="M65" s="7" t="s">
        <v>47</v>
      </c>
      <c r="N65" s="11" t="s">
        <v>27</v>
      </c>
    </row>
    <row r="66" ht="51" customHeight="1" spans="1:14">
      <c r="A66" s="6">
        <f>COUNT($A$3:A65)+1</f>
        <v>50</v>
      </c>
      <c r="B66" s="10" t="s">
        <v>143</v>
      </c>
      <c r="C66" s="10" t="s">
        <v>156</v>
      </c>
      <c r="D66" s="10" t="s">
        <v>160</v>
      </c>
      <c r="E66" s="10" t="s">
        <v>166</v>
      </c>
      <c r="F66" s="8" t="s">
        <v>30</v>
      </c>
      <c r="G66" s="7">
        <v>200</v>
      </c>
      <c r="H66" s="7">
        <v>100</v>
      </c>
      <c r="I66" s="6">
        <f t="shared" si="7"/>
        <v>100</v>
      </c>
      <c r="J66" s="6"/>
      <c r="K66" s="7" t="s">
        <v>179</v>
      </c>
      <c r="L66" s="7" t="s">
        <v>180</v>
      </c>
      <c r="M66" s="7" t="s">
        <v>47</v>
      </c>
      <c r="N66" s="11" t="s">
        <v>27</v>
      </c>
    </row>
    <row r="67" ht="51" customHeight="1" spans="1:14">
      <c r="A67" s="6">
        <f>COUNT($A$3:A66)+1</f>
        <v>51</v>
      </c>
      <c r="B67" s="10" t="s">
        <v>143</v>
      </c>
      <c r="C67" s="10" t="s">
        <v>156</v>
      </c>
      <c r="D67" s="10" t="s">
        <v>160</v>
      </c>
      <c r="E67" s="10" t="s">
        <v>166</v>
      </c>
      <c r="F67" s="8" t="s">
        <v>30</v>
      </c>
      <c r="G67" s="7">
        <v>200</v>
      </c>
      <c r="H67" s="7">
        <v>100</v>
      </c>
      <c r="I67" s="6">
        <f t="shared" si="7"/>
        <v>100</v>
      </c>
      <c r="J67" s="6"/>
      <c r="K67" s="7" t="s">
        <v>181</v>
      </c>
      <c r="L67" s="7" t="s">
        <v>182</v>
      </c>
      <c r="M67" s="7" t="s">
        <v>47</v>
      </c>
      <c r="N67" s="11" t="s">
        <v>27</v>
      </c>
    </row>
    <row r="68" ht="51" customHeight="1" spans="1:14">
      <c r="A68" s="6">
        <f>COUNT($A$3:A67)+1</f>
        <v>52</v>
      </c>
      <c r="B68" s="10" t="s">
        <v>143</v>
      </c>
      <c r="C68" s="10" t="s">
        <v>156</v>
      </c>
      <c r="D68" s="10" t="s">
        <v>160</v>
      </c>
      <c r="E68" s="10" t="s">
        <v>183</v>
      </c>
      <c r="F68" s="8" t="s">
        <v>42</v>
      </c>
      <c r="G68" s="7">
        <v>400</v>
      </c>
      <c r="H68" s="7">
        <v>200</v>
      </c>
      <c r="I68" s="6">
        <f t="shared" si="7"/>
        <v>200</v>
      </c>
      <c r="J68" s="6"/>
      <c r="K68" s="7" t="s">
        <v>184</v>
      </c>
      <c r="L68" s="7" t="s">
        <v>185</v>
      </c>
      <c r="M68" s="7" t="s">
        <v>47</v>
      </c>
      <c r="N68" s="11" t="s">
        <v>27</v>
      </c>
    </row>
    <row r="69" ht="51" customHeight="1" spans="1:14">
      <c r="A69" s="6">
        <f>COUNT($A$3:A68)+1</f>
        <v>53</v>
      </c>
      <c r="B69" s="10" t="s">
        <v>143</v>
      </c>
      <c r="C69" s="10" t="s">
        <v>156</v>
      </c>
      <c r="D69" s="10" t="s">
        <v>160</v>
      </c>
      <c r="E69" s="10" t="s">
        <v>183</v>
      </c>
      <c r="F69" s="8" t="s">
        <v>30</v>
      </c>
      <c r="G69" s="7">
        <v>200</v>
      </c>
      <c r="H69" s="7">
        <v>100</v>
      </c>
      <c r="I69" s="6">
        <f t="shared" si="7"/>
        <v>100</v>
      </c>
      <c r="J69" s="6"/>
      <c r="K69" s="7" t="s">
        <v>186</v>
      </c>
      <c r="L69" s="7" t="s">
        <v>187</v>
      </c>
      <c r="M69" s="7" t="s">
        <v>47</v>
      </c>
      <c r="N69" s="11" t="s">
        <v>27</v>
      </c>
    </row>
    <row r="70" ht="51" customHeight="1" spans="1:14">
      <c r="A70" s="6">
        <f>COUNT($A$3:A69)+1</f>
        <v>54</v>
      </c>
      <c r="B70" s="10" t="s">
        <v>143</v>
      </c>
      <c r="C70" s="10" t="s">
        <v>156</v>
      </c>
      <c r="D70" s="10" t="s">
        <v>160</v>
      </c>
      <c r="E70" s="10" t="s">
        <v>183</v>
      </c>
      <c r="F70" s="8" t="s">
        <v>30</v>
      </c>
      <c r="G70" s="7">
        <v>200</v>
      </c>
      <c r="H70" s="7">
        <v>100</v>
      </c>
      <c r="I70" s="6">
        <f t="shared" si="7"/>
        <v>100</v>
      </c>
      <c r="J70" s="6"/>
      <c r="K70" s="7" t="s">
        <v>188</v>
      </c>
      <c r="L70" s="7" t="s">
        <v>189</v>
      </c>
      <c r="M70" s="7" t="s">
        <v>47</v>
      </c>
      <c r="N70" s="11" t="s">
        <v>27</v>
      </c>
    </row>
    <row r="71" ht="25" customHeight="1" spans="1:14">
      <c r="A71" s="4"/>
      <c r="B71" s="4"/>
      <c r="C71" s="4"/>
      <c r="D71" s="5" t="s">
        <v>65</v>
      </c>
      <c r="E71" s="5" t="s">
        <v>190</v>
      </c>
      <c r="F71" s="4"/>
      <c r="G71" s="4">
        <f>G72</f>
        <v>400</v>
      </c>
      <c r="H71" s="4">
        <f>H72</f>
        <v>300</v>
      </c>
      <c r="I71" s="4">
        <f>I72</f>
        <v>100</v>
      </c>
      <c r="J71" s="4"/>
      <c r="K71" s="4"/>
      <c r="L71" s="4"/>
      <c r="M71" s="4"/>
      <c r="N71" s="4"/>
    </row>
    <row r="72" ht="51" customHeight="1" spans="1:14">
      <c r="A72" s="6">
        <f>COUNT($A$3:A70)+1</f>
        <v>55</v>
      </c>
      <c r="B72" s="10" t="s">
        <v>143</v>
      </c>
      <c r="C72" s="10" t="s">
        <v>191</v>
      </c>
      <c r="D72" s="10" t="s">
        <v>192</v>
      </c>
      <c r="E72" s="10" t="s">
        <v>193</v>
      </c>
      <c r="F72" s="8" t="s">
        <v>42</v>
      </c>
      <c r="G72" s="7">
        <v>400</v>
      </c>
      <c r="H72" s="7">
        <v>300</v>
      </c>
      <c r="I72" s="6">
        <f t="shared" ref="I72:I79" si="8">G72-H72</f>
        <v>100</v>
      </c>
      <c r="J72" s="6"/>
      <c r="K72" s="6"/>
      <c r="L72" s="7" t="s">
        <v>194</v>
      </c>
      <c r="M72" s="7" t="s">
        <v>47</v>
      </c>
      <c r="N72" s="6">
        <v>2021</v>
      </c>
    </row>
    <row r="73" ht="25" customHeight="1" spans="1:14">
      <c r="A73" s="4"/>
      <c r="B73" s="4"/>
      <c r="C73" s="4"/>
      <c r="D73" s="5"/>
      <c r="E73" s="5" t="s">
        <v>195</v>
      </c>
      <c r="F73" s="4"/>
      <c r="G73" s="4">
        <f>G74+G80</f>
        <v>1000</v>
      </c>
      <c r="H73" s="4">
        <f>H74+H80</f>
        <v>720</v>
      </c>
      <c r="I73" s="4">
        <f>I74+I80</f>
        <v>280</v>
      </c>
      <c r="J73" s="4"/>
      <c r="K73" s="4"/>
      <c r="L73" s="4"/>
      <c r="M73" s="4"/>
      <c r="N73" s="4"/>
    </row>
    <row r="74" ht="25" customHeight="1" spans="1:14">
      <c r="A74" s="4"/>
      <c r="B74" s="4"/>
      <c r="C74" s="4"/>
      <c r="D74" s="5" t="s">
        <v>18</v>
      </c>
      <c r="E74" s="5" t="s">
        <v>196</v>
      </c>
      <c r="F74" s="4"/>
      <c r="G74" s="4">
        <f>SUM(G75:G79)</f>
        <v>800</v>
      </c>
      <c r="H74" s="4">
        <f>SUM(H75:H79)</f>
        <v>520</v>
      </c>
      <c r="I74" s="4">
        <f>SUM(I75:I79)</f>
        <v>280</v>
      </c>
      <c r="J74" s="4"/>
      <c r="K74" s="4"/>
      <c r="L74" s="4"/>
      <c r="M74" s="4"/>
      <c r="N74" s="4"/>
    </row>
    <row r="75" ht="51" customHeight="1" spans="1:14">
      <c r="A75" s="6">
        <f>COUNT($A$3:A72)+1</f>
        <v>56</v>
      </c>
      <c r="B75" s="7" t="s">
        <v>197</v>
      </c>
      <c r="C75" s="7" t="s">
        <v>198</v>
      </c>
      <c r="D75" s="7" t="s">
        <v>199</v>
      </c>
      <c r="E75" s="7" t="s">
        <v>200</v>
      </c>
      <c r="F75" s="8" t="s">
        <v>30</v>
      </c>
      <c r="G75" s="7">
        <v>200</v>
      </c>
      <c r="H75" s="7">
        <v>200</v>
      </c>
      <c r="I75" s="6">
        <f t="shared" si="8"/>
        <v>0</v>
      </c>
      <c r="J75" s="6"/>
      <c r="K75" s="6"/>
      <c r="L75" s="7" t="s">
        <v>201</v>
      </c>
      <c r="M75" s="7" t="s">
        <v>47</v>
      </c>
      <c r="N75" s="6">
        <v>2021</v>
      </c>
    </row>
    <row r="76" ht="51" customHeight="1" spans="1:14">
      <c r="A76" s="6">
        <f>COUNT($A$3:A75)+1</f>
        <v>57</v>
      </c>
      <c r="B76" s="7" t="s">
        <v>197</v>
      </c>
      <c r="C76" s="7" t="s">
        <v>198</v>
      </c>
      <c r="D76" s="7" t="s">
        <v>199</v>
      </c>
      <c r="E76" s="7" t="s">
        <v>200</v>
      </c>
      <c r="F76" s="8" t="s">
        <v>42</v>
      </c>
      <c r="G76" s="7">
        <v>400</v>
      </c>
      <c r="H76" s="7">
        <v>300</v>
      </c>
      <c r="I76" s="6">
        <f t="shared" si="8"/>
        <v>100</v>
      </c>
      <c r="J76" s="6"/>
      <c r="K76" s="6"/>
      <c r="L76" s="7" t="s">
        <v>202</v>
      </c>
      <c r="M76" s="7" t="s">
        <v>47</v>
      </c>
      <c r="N76" s="6">
        <v>2021</v>
      </c>
    </row>
    <row r="77" ht="51" customHeight="1" spans="1:14">
      <c r="A77" s="6">
        <f>COUNT($A$3:A76)+1</f>
        <v>58</v>
      </c>
      <c r="B77" s="7" t="s">
        <v>197</v>
      </c>
      <c r="C77" s="7" t="s">
        <v>198</v>
      </c>
      <c r="D77" s="7" t="s">
        <v>199</v>
      </c>
      <c r="E77" s="7" t="s">
        <v>200</v>
      </c>
      <c r="F77" s="8" t="s">
        <v>30</v>
      </c>
      <c r="G77" s="13">
        <v>200</v>
      </c>
      <c r="H77" s="13">
        <v>0</v>
      </c>
      <c r="I77" s="6">
        <f t="shared" si="8"/>
        <v>200</v>
      </c>
      <c r="J77" s="12" t="s">
        <v>203</v>
      </c>
      <c r="K77" s="14"/>
      <c r="L77" s="7" t="s">
        <v>204</v>
      </c>
      <c r="M77" s="7" t="s">
        <v>47</v>
      </c>
      <c r="N77" s="7" t="s">
        <v>205</v>
      </c>
    </row>
    <row r="78" ht="51" customHeight="1" spans="1:14">
      <c r="A78" s="6">
        <f>COUNT($A$3:A77)+1</f>
        <v>59</v>
      </c>
      <c r="B78" s="6" t="s">
        <v>197</v>
      </c>
      <c r="C78" s="6" t="s">
        <v>198</v>
      </c>
      <c r="D78" s="6" t="s">
        <v>28</v>
      </c>
      <c r="E78" s="6" t="s">
        <v>206</v>
      </c>
      <c r="F78" s="6" t="s">
        <v>24</v>
      </c>
      <c r="G78" s="6">
        <v>0</v>
      </c>
      <c r="H78" s="6">
        <v>10</v>
      </c>
      <c r="I78" s="6">
        <f t="shared" si="8"/>
        <v>-10</v>
      </c>
      <c r="J78" s="6" t="s">
        <v>43</v>
      </c>
      <c r="K78" s="6" t="s">
        <v>207</v>
      </c>
      <c r="L78" s="7"/>
      <c r="M78" s="7"/>
      <c r="N78" s="11" t="s">
        <v>32</v>
      </c>
    </row>
    <row r="79" ht="57" customHeight="1" spans="1:14">
      <c r="A79" s="6">
        <f>COUNT($A$3:A78)+1</f>
        <v>60</v>
      </c>
      <c r="B79" s="6" t="s">
        <v>197</v>
      </c>
      <c r="C79" s="6" t="s">
        <v>198</v>
      </c>
      <c r="D79" s="6" t="s">
        <v>28</v>
      </c>
      <c r="E79" s="6" t="s">
        <v>206</v>
      </c>
      <c r="F79" s="6" t="s">
        <v>24</v>
      </c>
      <c r="G79" s="6">
        <v>0</v>
      </c>
      <c r="H79" s="6">
        <v>10</v>
      </c>
      <c r="I79" s="6">
        <f t="shared" si="8"/>
        <v>-10</v>
      </c>
      <c r="J79" s="6" t="s">
        <v>43</v>
      </c>
      <c r="K79" s="6" t="s">
        <v>208</v>
      </c>
      <c r="L79" s="7"/>
      <c r="M79" s="7"/>
      <c r="N79" s="11" t="s">
        <v>32</v>
      </c>
    </row>
    <row r="80" ht="25" customHeight="1" spans="1:14">
      <c r="A80" s="4"/>
      <c r="B80" s="4"/>
      <c r="C80" s="4"/>
      <c r="D80" s="5" t="s">
        <v>48</v>
      </c>
      <c r="E80" s="5" t="s">
        <v>209</v>
      </c>
      <c r="F80" s="4"/>
      <c r="G80" s="4">
        <f>G81</f>
        <v>200</v>
      </c>
      <c r="H80" s="4">
        <f>H81</f>
        <v>200</v>
      </c>
      <c r="I80" s="4">
        <f>I81</f>
        <v>0</v>
      </c>
      <c r="J80" s="4"/>
      <c r="K80" s="4"/>
      <c r="L80" s="4"/>
      <c r="M80" s="4"/>
      <c r="N80" s="4"/>
    </row>
    <row r="81" ht="51" customHeight="1" spans="1:14">
      <c r="A81" s="6">
        <f>COUNT($A$3:A79)+1</f>
        <v>61</v>
      </c>
      <c r="B81" s="7" t="s">
        <v>197</v>
      </c>
      <c r="C81" s="7" t="s">
        <v>210</v>
      </c>
      <c r="D81" s="7" t="s">
        <v>211</v>
      </c>
      <c r="E81" s="7" t="s">
        <v>212</v>
      </c>
      <c r="F81" s="8" t="s">
        <v>30</v>
      </c>
      <c r="G81" s="7">
        <v>200</v>
      </c>
      <c r="H81" s="7">
        <v>200</v>
      </c>
      <c r="I81" s="6">
        <f t="shared" ref="I81:I85" si="9">G81-H81</f>
        <v>0</v>
      </c>
      <c r="J81" s="6"/>
      <c r="K81" s="6"/>
      <c r="L81" s="7" t="s">
        <v>213</v>
      </c>
      <c r="M81" s="7" t="s">
        <v>47</v>
      </c>
      <c r="N81" s="6">
        <v>2021</v>
      </c>
    </row>
    <row r="82" ht="25" customHeight="1" spans="1:14">
      <c r="A82" s="4"/>
      <c r="B82" s="4"/>
      <c r="C82" s="4"/>
      <c r="D82" s="5"/>
      <c r="E82" s="5" t="s">
        <v>214</v>
      </c>
      <c r="F82" s="4"/>
      <c r="G82" s="4">
        <f>G83</f>
        <v>600</v>
      </c>
      <c r="H82" s="4">
        <f>H83</f>
        <v>160</v>
      </c>
      <c r="I82" s="4">
        <f>I83</f>
        <v>440</v>
      </c>
      <c r="J82" s="4"/>
      <c r="K82" s="4"/>
      <c r="L82" s="4"/>
      <c r="M82" s="4"/>
      <c r="N82" s="4"/>
    </row>
    <row r="83" ht="25" customHeight="1" spans="1:14">
      <c r="A83" s="4"/>
      <c r="B83" s="4"/>
      <c r="C83" s="4"/>
      <c r="D83" s="5" t="s">
        <v>18</v>
      </c>
      <c r="E83" s="5" t="s">
        <v>215</v>
      </c>
      <c r="F83" s="4"/>
      <c r="G83" s="4">
        <f>G84+G85</f>
        <v>600</v>
      </c>
      <c r="H83" s="4">
        <f>H84+H85</f>
        <v>160</v>
      </c>
      <c r="I83" s="4">
        <f>I84+I85</f>
        <v>440</v>
      </c>
      <c r="J83" s="4"/>
      <c r="K83" s="4"/>
      <c r="L83" s="4"/>
      <c r="M83" s="4"/>
      <c r="N83" s="4"/>
    </row>
    <row r="84" ht="74" customHeight="1" spans="1:14">
      <c r="A84" s="6">
        <f>COUNT($A$3:A81)+1</f>
        <v>62</v>
      </c>
      <c r="B84" s="6" t="s">
        <v>216</v>
      </c>
      <c r="C84" s="6" t="s">
        <v>217</v>
      </c>
      <c r="D84" s="6" t="s">
        <v>86</v>
      </c>
      <c r="E84" s="6" t="s">
        <v>218</v>
      </c>
      <c r="F84" s="6" t="s">
        <v>42</v>
      </c>
      <c r="G84" s="6">
        <v>400</v>
      </c>
      <c r="H84" s="6">
        <v>110</v>
      </c>
      <c r="I84" s="6">
        <f t="shared" si="9"/>
        <v>290</v>
      </c>
      <c r="J84" s="6" t="s">
        <v>219</v>
      </c>
      <c r="K84" s="6" t="s">
        <v>220</v>
      </c>
      <c r="L84" s="7" t="s">
        <v>221</v>
      </c>
      <c r="M84" s="7" t="s">
        <v>47</v>
      </c>
      <c r="N84" s="11" t="s">
        <v>32</v>
      </c>
    </row>
    <row r="85" ht="99" customHeight="1" spans="1:14">
      <c r="A85" s="6">
        <f>COUNT($A$3:A84)+1</f>
        <v>63</v>
      </c>
      <c r="B85" s="6" t="s">
        <v>216</v>
      </c>
      <c r="C85" s="6" t="s">
        <v>217</v>
      </c>
      <c r="D85" s="6" t="s">
        <v>86</v>
      </c>
      <c r="E85" s="6" t="s">
        <v>218</v>
      </c>
      <c r="F85" s="6" t="s">
        <v>30</v>
      </c>
      <c r="G85" s="6">
        <v>200</v>
      </c>
      <c r="H85" s="6">
        <v>50</v>
      </c>
      <c r="I85" s="6">
        <f t="shared" si="9"/>
        <v>150</v>
      </c>
      <c r="J85" s="6" t="s">
        <v>222</v>
      </c>
      <c r="K85" s="6" t="s">
        <v>223</v>
      </c>
      <c r="L85" s="7" t="s">
        <v>224</v>
      </c>
      <c r="M85" s="7" t="s">
        <v>47</v>
      </c>
      <c r="N85" s="11" t="s">
        <v>32</v>
      </c>
    </row>
    <row r="93" spans="10:10">
      <c r="J93" s="1">
        <v>1</v>
      </c>
    </row>
  </sheetData>
  <autoFilter ref="A3:N85">
    <extLst/>
  </autoFilter>
  <mergeCells count="2">
    <mergeCell ref="A1:B1"/>
    <mergeCell ref="A2:N2"/>
  </mergeCells>
  <pageMargins left="0.751388888888889" right="0.751388888888889" top="1" bottom="1" header="0.5" footer="0.5"/>
  <pageSetup paperSize="9" scale="7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3智能采掘-1拟清算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cp:lastModifiedBy>
  <dcterms:created xsi:type="dcterms:W3CDTF">2017-12-12T03:31:00Z</dcterms:created>
  <cp:lastPrinted>2017-12-18T08:14:00Z</cp:lastPrinted>
  <dcterms:modified xsi:type="dcterms:W3CDTF">2023-11-27T09:22:06Z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A58583F5CCDB43E688867556BC29D7E8_13</vt:lpwstr>
  </property>
</Properties>
</file>