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 " sheetId="29" r:id="rId1"/>
  </sheets>
  <definedNames>
    <definedName name="_xlnm._FilterDatabase" localSheetId="0" hidden="1">'汇总 '!$A$6:$Y$31</definedName>
    <definedName name="_xlnm.Print_Area" localSheetId="0">'汇总 '!$A$1:$Y$31</definedName>
    <definedName name="_xlnm.Print_Titles" localSheetId="0">'汇总 '!$4:$6</definedName>
  </definedNames>
  <calcPr calcId="144525" concurrentCalc="0"/>
</workbook>
</file>

<file path=xl/sharedStrings.xml><?xml version="1.0" encoding="utf-8"?>
<sst xmlns="http://schemas.openxmlformats.org/spreadsheetml/2006/main" count="60" uniqueCount="43">
  <si>
    <t>附件1</t>
  </si>
  <si>
    <t>2023年贵州省能源安全生产和保供专项资金（第六批）清算汇总表</t>
  </si>
  <si>
    <t>单位：</t>
  </si>
  <si>
    <t>项、万元</t>
  </si>
  <si>
    <t>序号</t>
  </si>
  <si>
    <t>所在地</t>
  </si>
  <si>
    <t>煤层气（煤矿瓦斯）开发利用项目</t>
  </si>
  <si>
    <t>急倾斜煤层煤矿机械化改造、煤矿井下5G应用示范项目</t>
  </si>
  <si>
    <t>煤矿智能化建设项目</t>
  </si>
  <si>
    <t>合计</t>
  </si>
  <si>
    <t>备注</t>
  </si>
  <si>
    <t>2021年度项目</t>
  </si>
  <si>
    <t>2022年度项目</t>
  </si>
  <si>
    <t>项目数</t>
  </si>
  <si>
    <t>应奖补资金</t>
  </si>
  <si>
    <t>已预拨资金</t>
  </si>
  <si>
    <t>应清算资金</t>
  </si>
  <si>
    <t>实际下达资金</t>
  </si>
  <si>
    <t>实际收回资金</t>
  </si>
  <si>
    <t>一、安顺市</t>
  </si>
  <si>
    <t>西秀区</t>
  </si>
  <si>
    <t>二、毕节市</t>
  </si>
  <si>
    <t>大方县</t>
  </si>
  <si>
    <t>黔西市</t>
  </si>
  <si>
    <t>金沙县</t>
  </si>
  <si>
    <t>织金县</t>
  </si>
  <si>
    <t>纳雍县</t>
  </si>
  <si>
    <t>百管委</t>
  </si>
  <si>
    <t>金海湖新区</t>
  </si>
  <si>
    <t>三、六盘水市</t>
  </si>
  <si>
    <t>六枝特区</t>
  </si>
  <si>
    <t>盘州市</t>
  </si>
  <si>
    <t>水城区</t>
  </si>
  <si>
    <t>钟山区</t>
  </si>
  <si>
    <t>四、黔西南州</t>
  </si>
  <si>
    <t>兴义市</t>
  </si>
  <si>
    <t>普安县</t>
  </si>
  <si>
    <t>晴隆县</t>
  </si>
  <si>
    <t>五、遵义市</t>
  </si>
  <si>
    <t>播州区</t>
  </si>
  <si>
    <t>桐梓县</t>
  </si>
  <si>
    <t>仁怀市</t>
  </si>
  <si>
    <t>习水县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</si>
</sst>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 applyProtection="0">
      <alignment vertical="center"/>
    </xf>
    <xf numFmtId="0" fontId="32" fillId="0" borderId="0">
      <alignment vertical="center"/>
    </xf>
    <xf numFmtId="0" fontId="33" fillId="0" borderId="0" applyProtection="0">
      <alignment vertical="center"/>
    </xf>
    <xf numFmtId="0" fontId="32" fillId="0" borderId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4 6" xfId="50"/>
    <cellStyle name="60% - 强调文字颜色 1 3 5" xfId="51"/>
    <cellStyle name="常规 6" xfId="52"/>
    <cellStyle name="常规 12" xfId="53"/>
    <cellStyle name="常规 9" xfId="54"/>
    <cellStyle name="常规 31" xfId="55"/>
    <cellStyle name="常规 26" xfId="56"/>
    <cellStyle name="常规 11" xfId="57"/>
    <cellStyle name="常规 2" xfId="58"/>
    <cellStyle name="常规 10 2 2" xfId="59"/>
    <cellStyle name="常规 2 7" xfId="60"/>
    <cellStyle name="常规 3" xfId="61"/>
    <cellStyle name="常规 4" xfId="62"/>
    <cellStyle name="常规 4 5" xfId="63"/>
    <cellStyle name="常规 4 2 3" xfId="64"/>
    <cellStyle name="常规 5" xfId="65"/>
    <cellStyle name="常规 7" xfId="66"/>
    <cellStyle name="常规_2014关闭表3_1_正表" xfId="67"/>
    <cellStyle name="常规_Sheet1" xfId="68"/>
    <cellStyle name="常规_Sheet1_Sheet4_1_正表_1" xfId="69"/>
    <cellStyle name="常规_Sheet1_正表_143" xfId="70"/>
    <cellStyle name="常规_Sheet6" xfId="71"/>
    <cellStyle name="常规_Sheet1_1" xfId="72"/>
    <cellStyle name="常规 12 2" xfId="73"/>
    <cellStyle name="常规 5 4" xfId="74"/>
    <cellStyle name="常规 8" xfId="75"/>
    <cellStyle name="常规 10" xfId="76"/>
    <cellStyle name="常规 23" xfId="77"/>
    <cellStyle name="常规_Sheet1_1 4" xfId="78"/>
    <cellStyle name="常规 22" xfId="79"/>
    <cellStyle name="常规 28" xfId="80"/>
    <cellStyle name="常规 30" xfId="81"/>
    <cellStyle name="常规 25" xfId="82"/>
    <cellStyle name="常规 2 3" xfId="83"/>
    <cellStyle name="常规 24" xfId="84"/>
    <cellStyle name="常规 27" xfId="85"/>
    <cellStyle name="常规 21" xfId="86"/>
    <cellStyle name="常规 10 2" xfId="87"/>
    <cellStyle name="常规 10 2 3" xfId="88"/>
    <cellStyle name="常规 10 3" xfId="89"/>
    <cellStyle name="常规 13" xfId="90"/>
    <cellStyle name="常规_2014关闭表3_1" xfId="9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2"/>
  <sheetViews>
    <sheetView tabSelected="1" workbookViewId="0">
      <pane ySplit="6" topLeftCell="A7" activePane="bottomLeft" state="frozen"/>
      <selection/>
      <selection pane="bottomLeft" activeCell="A2" sqref="A2:Y2"/>
    </sheetView>
  </sheetViews>
  <sheetFormatPr defaultColWidth="9" defaultRowHeight="12"/>
  <cols>
    <col min="1" max="1" width="6.375" style="5" customWidth="1"/>
    <col min="2" max="2" width="12.5" style="2" customWidth="1"/>
    <col min="3" max="3" width="9.125" style="2" customWidth="1"/>
    <col min="4" max="7" width="9.125" style="5" customWidth="1"/>
    <col min="8" max="9" width="11.25" style="5" customWidth="1"/>
    <col min="10" max="19" width="9.125" style="5" customWidth="1"/>
    <col min="20" max="22" width="10.625" style="5" customWidth="1"/>
    <col min="23" max="24" width="9.125" style="5" customWidth="1"/>
    <col min="25" max="25" width="10.75" style="5" customWidth="1"/>
    <col min="26" max="16384" width="9" style="5"/>
  </cols>
  <sheetData>
    <row r="1" ht="22" customHeight="1" spans="1:3">
      <c r="A1" s="6" t="s">
        <v>0</v>
      </c>
      <c r="B1" s="6"/>
      <c r="C1" s="6"/>
    </row>
    <row r="2" ht="24" customHeight="1" spans="1: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="1" customFormat="1" ht="18" customHeight="1" spans="1: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2" t="s">
        <v>2</v>
      </c>
      <c r="Y3" s="23" t="s">
        <v>3</v>
      </c>
    </row>
    <row r="4" s="2" customFormat="1" ht="15" customHeight="1" spans="1:25">
      <c r="A4" s="9" t="s">
        <v>4</v>
      </c>
      <c r="B4" s="9" t="s">
        <v>5</v>
      </c>
      <c r="C4" s="10" t="s">
        <v>6</v>
      </c>
      <c r="D4" s="11"/>
      <c r="E4" s="11"/>
      <c r="F4" s="11"/>
      <c r="G4" s="11"/>
      <c r="H4" s="11"/>
      <c r="I4" s="11"/>
      <c r="J4" s="12"/>
      <c r="K4" s="18" t="s">
        <v>7</v>
      </c>
      <c r="L4" s="18"/>
      <c r="M4" s="18"/>
      <c r="N4" s="19"/>
      <c r="O4" s="18" t="s">
        <v>8</v>
      </c>
      <c r="P4" s="18"/>
      <c r="Q4" s="18"/>
      <c r="R4" s="19"/>
      <c r="S4" s="18" t="s">
        <v>9</v>
      </c>
      <c r="T4" s="18"/>
      <c r="U4" s="18"/>
      <c r="V4" s="18"/>
      <c r="W4" s="18"/>
      <c r="X4" s="19"/>
      <c r="Y4" s="24" t="s">
        <v>10</v>
      </c>
    </row>
    <row r="5" s="2" customFormat="1" ht="15" customHeight="1" spans="1:25">
      <c r="A5" s="9"/>
      <c r="B5" s="9"/>
      <c r="C5" s="10" t="s">
        <v>11</v>
      </c>
      <c r="D5" s="11"/>
      <c r="E5" s="11"/>
      <c r="F5" s="12"/>
      <c r="G5" s="11" t="s">
        <v>12</v>
      </c>
      <c r="H5" s="11"/>
      <c r="I5" s="11"/>
      <c r="J5" s="12"/>
      <c r="K5" s="20"/>
      <c r="L5" s="20"/>
      <c r="M5" s="20"/>
      <c r="N5" s="21"/>
      <c r="O5" s="20"/>
      <c r="P5" s="20"/>
      <c r="Q5" s="20"/>
      <c r="R5" s="21"/>
      <c r="S5" s="20"/>
      <c r="T5" s="20"/>
      <c r="U5" s="20"/>
      <c r="V5" s="20"/>
      <c r="W5" s="20"/>
      <c r="X5" s="21"/>
      <c r="Y5" s="25"/>
    </row>
    <row r="6" s="3" customFormat="1" ht="27" customHeight="1" spans="1:25">
      <c r="A6" s="9"/>
      <c r="B6" s="9"/>
      <c r="C6" s="13" t="s">
        <v>13</v>
      </c>
      <c r="D6" s="13" t="s">
        <v>14</v>
      </c>
      <c r="E6" s="13" t="s">
        <v>15</v>
      </c>
      <c r="F6" s="13" t="s">
        <v>16</v>
      </c>
      <c r="G6" s="13" t="s">
        <v>13</v>
      </c>
      <c r="H6" s="13" t="s">
        <v>14</v>
      </c>
      <c r="I6" s="13" t="s">
        <v>15</v>
      </c>
      <c r="J6" s="13" t="s">
        <v>16</v>
      </c>
      <c r="K6" s="13" t="s">
        <v>13</v>
      </c>
      <c r="L6" s="13" t="s">
        <v>14</v>
      </c>
      <c r="M6" s="13" t="s">
        <v>15</v>
      </c>
      <c r="N6" s="13" t="s">
        <v>16</v>
      </c>
      <c r="O6" s="13" t="s">
        <v>13</v>
      </c>
      <c r="P6" s="13" t="s">
        <v>14</v>
      </c>
      <c r="Q6" s="13" t="s">
        <v>15</v>
      </c>
      <c r="R6" s="13" t="s">
        <v>16</v>
      </c>
      <c r="S6" s="13" t="s">
        <v>13</v>
      </c>
      <c r="T6" s="13" t="s">
        <v>14</v>
      </c>
      <c r="U6" s="13" t="s">
        <v>15</v>
      </c>
      <c r="V6" s="13" t="s">
        <v>16</v>
      </c>
      <c r="W6" s="13" t="s">
        <v>17</v>
      </c>
      <c r="X6" s="13" t="s">
        <v>18</v>
      </c>
      <c r="Y6" s="26"/>
    </row>
    <row r="7" s="4" customFormat="1" ht="27" customHeight="1" spans="1:25">
      <c r="A7" s="14"/>
      <c r="B7" s="15" t="s">
        <v>9</v>
      </c>
      <c r="C7" s="14">
        <f>C8+C10+C18+C23+C27</f>
        <v>10</v>
      </c>
      <c r="D7" s="14">
        <f>D8+D10+D18+D23+D27</f>
        <v>301.3</v>
      </c>
      <c r="E7" s="14">
        <f t="shared" ref="E7:X7" si="0">E8+E10+E18+E23+E27</f>
        <v>628.6</v>
      </c>
      <c r="F7" s="14">
        <f t="shared" si="0"/>
        <v>-327.3</v>
      </c>
      <c r="G7" s="14">
        <f t="shared" si="0"/>
        <v>162</v>
      </c>
      <c r="H7" s="14">
        <f t="shared" si="0"/>
        <v>20102.1</v>
      </c>
      <c r="I7" s="14">
        <f t="shared" si="0"/>
        <v>18764.9</v>
      </c>
      <c r="J7" s="14">
        <f t="shared" si="0"/>
        <v>1337.2</v>
      </c>
      <c r="K7" s="14">
        <f t="shared" si="0"/>
        <v>4</v>
      </c>
      <c r="L7" s="14">
        <f t="shared" si="0"/>
        <v>1000</v>
      </c>
      <c r="M7" s="14">
        <f t="shared" si="0"/>
        <v>0</v>
      </c>
      <c r="N7" s="14">
        <f t="shared" si="0"/>
        <v>1000</v>
      </c>
      <c r="O7" s="14">
        <f t="shared" si="0"/>
        <v>63</v>
      </c>
      <c r="P7" s="14">
        <f t="shared" si="0"/>
        <v>11650</v>
      </c>
      <c r="Q7" s="14">
        <f t="shared" si="0"/>
        <v>8910</v>
      </c>
      <c r="R7" s="14">
        <f t="shared" si="0"/>
        <v>2740</v>
      </c>
      <c r="S7" s="14">
        <f t="shared" si="0"/>
        <v>239</v>
      </c>
      <c r="T7" s="14">
        <f t="shared" si="0"/>
        <v>33053.4</v>
      </c>
      <c r="U7" s="14">
        <f t="shared" si="0"/>
        <v>28303.5</v>
      </c>
      <c r="V7" s="14">
        <f t="shared" si="0"/>
        <v>4749.9</v>
      </c>
      <c r="W7" s="14">
        <f t="shared" si="0"/>
        <v>4952.8</v>
      </c>
      <c r="X7" s="14">
        <f t="shared" si="0"/>
        <v>202.9</v>
      </c>
      <c r="Y7" s="16"/>
    </row>
    <row r="8" s="4" customFormat="1" ht="27" customHeight="1" spans="1:25">
      <c r="A8" s="14"/>
      <c r="B8" s="15" t="s">
        <v>19</v>
      </c>
      <c r="C8" s="14">
        <f>C9</f>
        <v>0</v>
      </c>
      <c r="D8" s="14">
        <f>D9</f>
        <v>0</v>
      </c>
      <c r="E8" s="14">
        <f t="shared" ref="E8:X8" si="1">E9</f>
        <v>0</v>
      </c>
      <c r="F8" s="14">
        <f t="shared" si="1"/>
        <v>0</v>
      </c>
      <c r="G8" s="14">
        <f t="shared" si="1"/>
        <v>3</v>
      </c>
      <c r="H8" s="14">
        <f t="shared" si="1"/>
        <v>639.1</v>
      </c>
      <c r="I8" s="14">
        <f t="shared" si="1"/>
        <v>612</v>
      </c>
      <c r="J8" s="14">
        <f t="shared" si="1"/>
        <v>27.1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 t="shared" si="1"/>
        <v>0</v>
      </c>
      <c r="O8" s="14">
        <f t="shared" si="1"/>
        <v>4</v>
      </c>
      <c r="P8" s="14">
        <f t="shared" si="1"/>
        <v>0</v>
      </c>
      <c r="Q8" s="14">
        <f t="shared" si="1"/>
        <v>230</v>
      </c>
      <c r="R8" s="14">
        <f t="shared" si="1"/>
        <v>-230</v>
      </c>
      <c r="S8" s="14">
        <f t="shared" si="1"/>
        <v>7</v>
      </c>
      <c r="T8" s="14">
        <f t="shared" si="1"/>
        <v>639.1</v>
      </c>
      <c r="U8" s="14">
        <f t="shared" si="1"/>
        <v>842</v>
      </c>
      <c r="V8" s="14">
        <f t="shared" si="1"/>
        <v>-202.9</v>
      </c>
      <c r="W8" s="14">
        <f t="shared" si="1"/>
        <v>0</v>
      </c>
      <c r="X8" s="14">
        <f t="shared" si="1"/>
        <v>202.9</v>
      </c>
      <c r="Y8" s="14"/>
    </row>
    <row r="9" ht="27" customHeight="1" spans="1:25">
      <c r="A9" s="14">
        <f>COUNT($A$2:A8)+1</f>
        <v>1</v>
      </c>
      <c r="B9" s="9" t="s">
        <v>20</v>
      </c>
      <c r="C9" s="16"/>
      <c r="D9" s="16"/>
      <c r="E9" s="16"/>
      <c r="F9" s="16"/>
      <c r="G9" s="16">
        <v>3</v>
      </c>
      <c r="H9" s="16">
        <v>639.1</v>
      </c>
      <c r="I9" s="16">
        <v>612</v>
      </c>
      <c r="J9" s="16">
        <f>H9-I9</f>
        <v>27.1</v>
      </c>
      <c r="K9" s="16"/>
      <c r="L9" s="16"/>
      <c r="M9" s="16"/>
      <c r="N9" s="16"/>
      <c r="O9" s="16">
        <v>4</v>
      </c>
      <c r="P9" s="16">
        <v>0</v>
      </c>
      <c r="Q9" s="16">
        <v>230</v>
      </c>
      <c r="R9" s="16">
        <f>P9-Q9</f>
        <v>-230</v>
      </c>
      <c r="S9" s="16">
        <f>C9+G9+K9+O9</f>
        <v>7</v>
      </c>
      <c r="T9" s="16">
        <f>D9+H9+L9+P9</f>
        <v>639.1</v>
      </c>
      <c r="U9" s="16">
        <f>E9+I9+M9+Q9</f>
        <v>842</v>
      </c>
      <c r="V9" s="16">
        <f>F9+J9+N9+R9</f>
        <v>-202.9</v>
      </c>
      <c r="W9" s="16"/>
      <c r="X9" s="16">
        <f>-V9</f>
        <v>202.9</v>
      </c>
      <c r="Y9" s="16"/>
    </row>
    <row r="10" s="4" customFormat="1" ht="27" customHeight="1" spans="1:25">
      <c r="A10" s="14"/>
      <c r="B10" s="15" t="s">
        <v>21</v>
      </c>
      <c r="C10" s="14">
        <f>SUM(C11:C17)</f>
        <v>0</v>
      </c>
      <c r="D10" s="14">
        <f>SUM(D11:D17)</f>
        <v>0</v>
      </c>
      <c r="E10" s="14">
        <f t="shared" ref="E10:X10" si="2">SUM(E11:E17)</f>
        <v>0</v>
      </c>
      <c r="F10" s="14">
        <f t="shared" si="2"/>
        <v>0</v>
      </c>
      <c r="G10" s="14">
        <f t="shared" si="2"/>
        <v>78</v>
      </c>
      <c r="H10" s="14">
        <f t="shared" si="2"/>
        <v>8175.8</v>
      </c>
      <c r="I10" s="14">
        <f t="shared" si="2"/>
        <v>8663.2</v>
      </c>
      <c r="J10" s="14">
        <f t="shared" si="2"/>
        <v>-487.4</v>
      </c>
      <c r="K10" s="14">
        <f t="shared" si="2"/>
        <v>2</v>
      </c>
      <c r="L10" s="14">
        <f t="shared" si="2"/>
        <v>500</v>
      </c>
      <c r="M10" s="14">
        <f t="shared" si="2"/>
        <v>0</v>
      </c>
      <c r="N10" s="14">
        <f t="shared" si="2"/>
        <v>500</v>
      </c>
      <c r="O10" s="14">
        <f t="shared" si="2"/>
        <v>29</v>
      </c>
      <c r="P10" s="14">
        <f t="shared" si="2"/>
        <v>5650</v>
      </c>
      <c r="Q10" s="14">
        <f t="shared" si="2"/>
        <v>4260</v>
      </c>
      <c r="R10" s="14">
        <f t="shared" si="2"/>
        <v>1390</v>
      </c>
      <c r="S10" s="14">
        <f t="shared" si="2"/>
        <v>109</v>
      </c>
      <c r="T10" s="14">
        <f t="shared" si="2"/>
        <v>14325.8</v>
      </c>
      <c r="U10" s="14">
        <f t="shared" si="2"/>
        <v>12923.2</v>
      </c>
      <c r="V10" s="14">
        <f t="shared" si="2"/>
        <v>1402.6</v>
      </c>
      <c r="W10" s="14">
        <f t="shared" si="2"/>
        <v>1402.6</v>
      </c>
      <c r="X10" s="14">
        <f t="shared" si="2"/>
        <v>0</v>
      </c>
      <c r="Y10" s="14"/>
    </row>
    <row r="11" ht="27" customHeight="1" spans="1:25">
      <c r="A11" s="14">
        <f>COUNT($A$2:A10)+1</f>
        <v>2</v>
      </c>
      <c r="B11" s="9" t="s">
        <v>22</v>
      </c>
      <c r="C11" s="16"/>
      <c r="D11" s="16"/>
      <c r="E11" s="16"/>
      <c r="F11" s="16"/>
      <c r="G11" s="16">
        <v>12</v>
      </c>
      <c r="H11" s="16">
        <v>1286.8</v>
      </c>
      <c r="I11" s="16">
        <v>1518</v>
      </c>
      <c r="J11" s="16">
        <f>H11-I11</f>
        <v>-231.2</v>
      </c>
      <c r="K11" s="16"/>
      <c r="L11" s="16"/>
      <c r="M11" s="16"/>
      <c r="N11" s="16"/>
      <c r="O11" s="16">
        <v>4</v>
      </c>
      <c r="P11" s="16">
        <v>1000</v>
      </c>
      <c r="Q11" s="16">
        <v>560</v>
      </c>
      <c r="R11" s="16">
        <f t="shared" ref="R10:R31" si="3">P11-Q11</f>
        <v>440</v>
      </c>
      <c r="S11" s="16">
        <f>C11+G11+K11+O11</f>
        <v>16</v>
      </c>
      <c r="T11" s="16">
        <f>D11+H11+L11+P11</f>
        <v>2286.8</v>
      </c>
      <c r="U11" s="16">
        <f>E11+I11+M11+Q11</f>
        <v>2078</v>
      </c>
      <c r="V11" s="16">
        <f>F11+J11+N11+R11</f>
        <v>208.8</v>
      </c>
      <c r="W11" s="16">
        <f t="shared" ref="W11:W17" si="4">V11</f>
        <v>208.8</v>
      </c>
      <c r="X11" s="16"/>
      <c r="Y11" s="16"/>
    </row>
    <row r="12" ht="27" customHeight="1" spans="1:25">
      <c r="A12" s="14">
        <f>COUNT($A$2:A11)+1</f>
        <v>3</v>
      </c>
      <c r="B12" s="9" t="s">
        <v>23</v>
      </c>
      <c r="C12" s="16"/>
      <c r="D12" s="16"/>
      <c r="E12" s="16"/>
      <c r="F12" s="16"/>
      <c r="G12" s="16">
        <v>6</v>
      </c>
      <c r="H12" s="16">
        <v>1984</v>
      </c>
      <c r="I12" s="16">
        <v>1803</v>
      </c>
      <c r="J12" s="16">
        <f>H12-I12</f>
        <v>181</v>
      </c>
      <c r="K12" s="16">
        <v>2</v>
      </c>
      <c r="L12" s="16">
        <v>500</v>
      </c>
      <c r="M12" s="16">
        <v>0</v>
      </c>
      <c r="N12" s="16">
        <f>L12-M12</f>
        <v>500</v>
      </c>
      <c r="O12" s="16">
        <v>7</v>
      </c>
      <c r="P12" s="16">
        <v>1050</v>
      </c>
      <c r="Q12" s="16">
        <v>960</v>
      </c>
      <c r="R12" s="16">
        <f t="shared" si="3"/>
        <v>90</v>
      </c>
      <c r="S12" s="16">
        <f t="shared" ref="S12:S17" si="5">C12+G12+K12+O12</f>
        <v>15</v>
      </c>
      <c r="T12" s="16">
        <f>D12+H12+L12+P12</f>
        <v>3534</v>
      </c>
      <c r="U12" s="16">
        <f>E12+I12+M12+Q12</f>
        <v>2763</v>
      </c>
      <c r="V12" s="16">
        <f>F12+J12+N12+R12</f>
        <v>771</v>
      </c>
      <c r="W12" s="16">
        <f t="shared" si="4"/>
        <v>771</v>
      </c>
      <c r="X12" s="16"/>
      <c r="Y12" s="16"/>
    </row>
    <row r="13" ht="27" customHeight="1" spans="1:25">
      <c r="A13" s="14">
        <f>COUNT($A$2:A12)+1</f>
        <v>4</v>
      </c>
      <c r="B13" s="9" t="s">
        <v>24</v>
      </c>
      <c r="C13" s="16"/>
      <c r="D13" s="16"/>
      <c r="E13" s="16"/>
      <c r="F13" s="16"/>
      <c r="G13" s="16">
        <v>20</v>
      </c>
      <c r="H13" s="16">
        <v>2845.2</v>
      </c>
      <c r="I13" s="16">
        <v>2308</v>
      </c>
      <c r="J13" s="16">
        <f>H13-I13</f>
        <v>537.2</v>
      </c>
      <c r="K13" s="16"/>
      <c r="L13" s="16"/>
      <c r="M13" s="16"/>
      <c r="N13" s="16"/>
      <c r="O13" s="16">
        <v>9</v>
      </c>
      <c r="P13" s="16">
        <v>2400</v>
      </c>
      <c r="Q13" s="16">
        <v>1470</v>
      </c>
      <c r="R13" s="16">
        <f t="shared" si="3"/>
        <v>930</v>
      </c>
      <c r="S13" s="16">
        <f t="shared" si="5"/>
        <v>29</v>
      </c>
      <c r="T13" s="16">
        <f>D13+H13+L13+P13</f>
        <v>5245.2</v>
      </c>
      <c r="U13" s="16">
        <f>E13+I13+M13+Q13</f>
        <v>3778</v>
      </c>
      <c r="V13" s="16">
        <f>F13+J13+N13+R13</f>
        <v>1467.2</v>
      </c>
      <c r="W13" s="16">
        <f t="shared" si="4"/>
        <v>1467.2</v>
      </c>
      <c r="X13" s="16"/>
      <c r="Y13" s="16"/>
    </row>
    <row r="14" ht="27" customHeight="1" spans="1:25">
      <c r="A14" s="14">
        <f>COUNT($A$2:A13)+1</f>
        <v>5</v>
      </c>
      <c r="B14" s="9" t="s">
        <v>25</v>
      </c>
      <c r="C14" s="16"/>
      <c r="D14" s="16"/>
      <c r="E14" s="16"/>
      <c r="F14" s="16"/>
      <c r="G14" s="16">
        <v>29</v>
      </c>
      <c r="H14" s="16">
        <v>1422.9</v>
      </c>
      <c r="I14" s="16">
        <v>2492</v>
      </c>
      <c r="J14" s="16">
        <f>H14-I14</f>
        <v>-1069.1</v>
      </c>
      <c r="K14" s="16"/>
      <c r="L14" s="16"/>
      <c r="M14" s="16"/>
      <c r="N14" s="16"/>
      <c r="O14" s="16">
        <v>6</v>
      </c>
      <c r="P14" s="16">
        <v>800</v>
      </c>
      <c r="Q14" s="16">
        <v>760</v>
      </c>
      <c r="R14" s="16">
        <f t="shared" si="3"/>
        <v>40</v>
      </c>
      <c r="S14" s="16">
        <f t="shared" si="5"/>
        <v>35</v>
      </c>
      <c r="T14" s="16">
        <f>D14+H14+L14+P14</f>
        <v>2222.9</v>
      </c>
      <c r="U14" s="16">
        <f>E14+I14+M14+Q14</f>
        <v>3252</v>
      </c>
      <c r="V14" s="16">
        <f>F14+J14+N14+R14</f>
        <v>-1029.1</v>
      </c>
      <c r="W14" s="16">
        <f t="shared" si="4"/>
        <v>-1029.1</v>
      </c>
      <c r="X14" s="16"/>
      <c r="Y14" s="16"/>
    </row>
    <row r="15" ht="27" customHeight="1" spans="1:25">
      <c r="A15" s="14">
        <f>COUNT($A$2:A14)+1</f>
        <v>6</v>
      </c>
      <c r="B15" s="9" t="s">
        <v>26</v>
      </c>
      <c r="C15" s="16"/>
      <c r="D15" s="16"/>
      <c r="E15" s="16"/>
      <c r="F15" s="16"/>
      <c r="G15" s="16">
        <v>7</v>
      </c>
      <c r="H15" s="16">
        <v>299</v>
      </c>
      <c r="I15" s="16">
        <v>279.2</v>
      </c>
      <c r="J15" s="16">
        <f>H15-I15</f>
        <v>19.8</v>
      </c>
      <c r="K15" s="16"/>
      <c r="L15" s="16"/>
      <c r="M15" s="16"/>
      <c r="N15" s="16"/>
      <c r="O15" s="16">
        <v>1</v>
      </c>
      <c r="P15" s="16">
        <v>0</v>
      </c>
      <c r="Q15" s="16">
        <v>10</v>
      </c>
      <c r="R15" s="16">
        <f t="shared" si="3"/>
        <v>-10</v>
      </c>
      <c r="S15" s="16">
        <f t="shared" si="5"/>
        <v>8</v>
      </c>
      <c r="T15" s="16">
        <f>D15+H15+L15+P15</f>
        <v>299</v>
      </c>
      <c r="U15" s="16">
        <f>E15+I15+M15+Q15</f>
        <v>289.2</v>
      </c>
      <c r="V15" s="16">
        <f>F15+J15+N15+R15</f>
        <v>9.8</v>
      </c>
      <c r="W15" s="16">
        <f t="shared" si="4"/>
        <v>9.8</v>
      </c>
      <c r="X15" s="16"/>
      <c r="Y15" s="16"/>
    </row>
    <row r="16" ht="27" customHeight="1" spans="1:25">
      <c r="A16" s="14">
        <f>COUNT($A$2:A15)+1</f>
        <v>7</v>
      </c>
      <c r="B16" s="9" t="s">
        <v>27</v>
      </c>
      <c r="C16" s="16"/>
      <c r="D16" s="16"/>
      <c r="E16" s="16"/>
      <c r="F16" s="16"/>
      <c r="G16" s="16">
        <v>2</v>
      </c>
      <c r="H16" s="16">
        <v>337.9</v>
      </c>
      <c r="I16" s="16">
        <v>242</v>
      </c>
      <c r="J16" s="16">
        <f t="shared" ref="J16:J31" si="6">H16-I16</f>
        <v>95.9</v>
      </c>
      <c r="K16" s="16"/>
      <c r="L16" s="16"/>
      <c r="M16" s="16"/>
      <c r="N16" s="16"/>
      <c r="O16" s="16">
        <v>2</v>
      </c>
      <c r="P16" s="16">
        <v>400</v>
      </c>
      <c r="Q16" s="16">
        <v>500</v>
      </c>
      <c r="R16" s="16">
        <f t="shared" si="3"/>
        <v>-100</v>
      </c>
      <c r="S16" s="16">
        <f t="shared" si="5"/>
        <v>4</v>
      </c>
      <c r="T16" s="16">
        <f t="shared" ref="T16:T31" si="7">D16+H16+L16+P16</f>
        <v>737.9</v>
      </c>
      <c r="U16" s="16">
        <f t="shared" ref="U16:U31" si="8">E16+I16+M16+Q16</f>
        <v>742</v>
      </c>
      <c r="V16" s="16">
        <f t="shared" ref="V16:V31" si="9">F16+J16+N16+R16</f>
        <v>-4.09999999999999</v>
      </c>
      <c r="W16" s="16">
        <f t="shared" si="4"/>
        <v>-4.09999999999999</v>
      </c>
      <c r="X16" s="16"/>
      <c r="Y16" s="16"/>
    </row>
    <row r="17" ht="27" customHeight="1" spans="1:25">
      <c r="A17" s="14">
        <f>COUNT($A$2:A16)+1</f>
        <v>8</v>
      </c>
      <c r="B17" s="9" t="s">
        <v>28</v>
      </c>
      <c r="C17" s="16"/>
      <c r="D17" s="16"/>
      <c r="E17" s="16"/>
      <c r="F17" s="16"/>
      <c r="G17" s="16">
        <v>2</v>
      </c>
      <c r="H17" s="16">
        <v>0</v>
      </c>
      <c r="I17" s="16">
        <v>21</v>
      </c>
      <c r="J17" s="16">
        <f t="shared" si="6"/>
        <v>-21</v>
      </c>
      <c r="K17" s="16"/>
      <c r="L17" s="16"/>
      <c r="M17" s="16"/>
      <c r="N17" s="16"/>
      <c r="O17" s="16"/>
      <c r="P17" s="16"/>
      <c r="Q17" s="16"/>
      <c r="R17" s="16"/>
      <c r="S17" s="16">
        <f t="shared" si="5"/>
        <v>2</v>
      </c>
      <c r="T17" s="16">
        <f t="shared" si="7"/>
        <v>0</v>
      </c>
      <c r="U17" s="16">
        <f t="shared" si="8"/>
        <v>21</v>
      </c>
      <c r="V17" s="16">
        <f t="shared" si="9"/>
        <v>-21</v>
      </c>
      <c r="W17" s="16">
        <f t="shared" si="4"/>
        <v>-21</v>
      </c>
      <c r="X17" s="16"/>
      <c r="Y17" s="16"/>
    </row>
    <row r="18" s="4" customFormat="1" ht="27" customHeight="1" spans="1:25">
      <c r="A18" s="14"/>
      <c r="B18" s="15" t="s">
        <v>29</v>
      </c>
      <c r="C18" s="14">
        <f>SUM(C19:C22)</f>
        <v>0</v>
      </c>
      <c r="D18" s="14">
        <f>SUM(D19:D22)</f>
        <v>0</v>
      </c>
      <c r="E18" s="14">
        <f t="shared" ref="E18:X18" si="10">SUM(E19:E22)</f>
        <v>0</v>
      </c>
      <c r="F18" s="14">
        <f t="shared" si="10"/>
        <v>0</v>
      </c>
      <c r="G18" s="14">
        <f t="shared" si="10"/>
        <v>65</v>
      </c>
      <c r="H18" s="14">
        <f t="shared" si="10"/>
        <v>10338.5</v>
      </c>
      <c r="I18" s="14">
        <f t="shared" si="10"/>
        <v>8551.7</v>
      </c>
      <c r="J18" s="14">
        <f t="shared" si="10"/>
        <v>1786.8</v>
      </c>
      <c r="K18" s="14">
        <f t="shared" si="10"/>
        <v>2</v>
      </c>
      <c r="L18" s="14">
        <f t="shared" si="10"/>
        <v>500</v>
      </c>
      <c r="M18" s="14">
        <f t="shared" si="10"/>
        <v>0</v>
      </c>
      <c r="N18" s="14">
        <f t="shared" si="10"/>
        <v>500</v>
      </c>
      <c r="O18" s="14">
        <f t="shared" si="10"/>
        <v>22</v>
      </c>
      <c r="P18" s="14">
        <f t="shared" si="10"/>
        <v>4400</v>
      </c>
      <c r="Q18" s="14">
        <f t="shared" si="10"/>
        <v>3540</v>
      </c>
      <c r="R18" s="14">
        <f t="shared" si="10"/>
        <v>860</v>
      </c>
      <c r="S18" s="14">
        <f t="shared" si="10"/>
        <v>89</v>
      </c>
      <c r="T18" s="14">
        <f t="shared" si="10"/>
        <v>15238.5</v>
      </c>
      <c r="U18" s="14">
        <f t="shared" si="10"/>
        <v>12091.7</v>
      </c>
      <c r="V18" s="14">
        <f t="shared" si="10"/>
        <v>3146.8</v>
      </c>
      <c r="W18" s="14">
        <f t="shared" si="10"/>
        <v>3146.8</v>
      </c>
      <c r="X18" s="14">
        <f t="shared" si="10"/>
        <v>0</v>
      </c>
      <c r="Y18" s="14"/>
    </row>
    <row r="19" ht="27" customHeight="1" spans="1:25">
      <c r="A19" s="14">
        <f>COUNT($A$2:A18)+1</f>
        <v>9</v>
      </c>
      <c r="B19" s="9" t="s">
        <v>30</v>
      </c>
      <c r="C19" s="16"/>
      <c r="D19" s="16"/>
      <c r="E19" s="16"/>
      <c r="F19" s="16"/>
      <c r="G19" s="16">
        <v>12</v>
      </c>
      <c r="H19" s="16">
        <v>65.2</v>
      </c>
      <c r="I19" s="16">
        <v>297</v>
      </c>
      <c r="J19" s="16">
        <f t="shared" si="6"/>
        <v>-231.8</v>
      </c>
      <c r="K19" s="16">
        <v>2</v>
      </c>
      <c r="L19" s="16">
        <v>500</v>
      </c>
      <c r="M19" s="16">
        <v>0</v>
      </c>
      <c r="N19" s="16">
        <f>L19-M19</f>
        <v>500</v>
      </c>
      <c r="O19" s="16">
        <v>5</v>
      </c>
      <c r="P19" s="16">
        <v>0</v>
      </c>
      <c r="Q19" s="16">
        <v>740</v>
      </c>
      <c r="R19" s="16">
        <f t="shared" si="3"/>
        <v>-740</v>
      </c>
      <c r="S19" s="16">
        <f>C19+G19+K19+O19</f>
        <v>19</v>
      </c>
      <c r="T19" s="16">
        <f t="shared" si="7"/>
        <v>565.2</v>
      </c>
      <c r="U19" s="16">
        <f t="shared" si="8"/>
        <v>1037</v>
      </c>
      <c r="V19" s="16">
        <f t="shared" si="9"/>
        <v>-471.8</v>
      </c>
      <c r="W19" s="16">
        <f>V19</f>
        <v>-471.8</v>
      </c>
      <c r="X19" s="16"/>
      <c r="Y19" s="16"/>
    </row>
    <row r="20" ht="27" customHeight="1" spans="1:25">
      <c r="A20" s="14">
        <f>COUNT($A$2:A19)+1</f>
        <v>10</v>
      </c>
      <c r="B20" s="9" t="s">
        <v>31</v>
      </c>
      <c r="C20" s="16"/>
      <c r="D20" s="16"/>
      <c r="E20" s="16"/>
      <c r="F20" s="16"/>
      <c r="G20" s="16">
        <v>31</v>
      </c>
      <c r="H20" s="16">
        <v>6699</v>
      </c>
      <c r="I20" s="16">
        <v>5003.7</v>
      </c>
      <c r="J20" s="16">
        <f t="shared" si="6"/>
        <v>1695.3</v>
      </c>
      <c r="K20" s="16"/>
      <c r="L20" s="16"/>
      <c r="M20" s="16"/>
      <c r="N20" s="16"/>
      <c r="O20" s="16">
        <v>16</v>
      </c>
      <c r="P20" s="16">
        <v>4000</v>
      </c>
      <c r="Q20" s="16">
        <v>2500</v>
      </c>
      <c r="R20" s="16">
        <f t="shared" si="3"/>
        <v>1500</v>
      </c>
      <c r="S20" s="16">
        <f>C20+G20+K20+O20</f>
        <v>47</v>
      </c>
      <c r="T20" s="16">
        <f t="shared" si="7"/>
        <v>10699</v>
      </c>
      <c r="U20" s="16">
        <f t="shared" si="8"/>
        <v>7503.7</v>
      </c>
      <c r="V20" s="16">
        <f t="shared" si="9"/>
        <v>3195.3</v>
      </c>
      <c r="W20" s="16">
        <f>V20</f>
        <v>3195.3</v>
      </c>
      <c r="X20" s="16"/>
      <c r="Y20" s="16"/>
    </row>
    <row r="21" ht="27" customHeight="1" spans="1:25">
      <c r="A21" s="14">
        <f>COUNT($A$2:A20)+1</f>
        <v>11</v>
      </c>
      <c r="B21" s="9" t="s">
        <v>32</v>
      </c>
      <c r="C21" s="16"/>
      <c r="D21" s="16"/>
      <c r="E21" s="16"/>
      <c r="F21" s="16"/>
      <c r="G21" s="16">
        <v>17</v>
      </c>
      <c r="H21" s="16">
        <v>1814.4</v>
      </c>
      <c r="I21" s="16">
        <v>1994</v>
      </c>
      <c r="J21" s="16">
        <f t="shared" si="6"/>
        <v>-179.6</v>
      </c>
      <c r="K21" s="16"/>
      <c r="L21" s="16"/>
      <c r="M21" s="16"/>
      <c r="N21" s="16"/>
      <c r="O21" s="16"/>
      <c r="P21" s="16"/>
      <c r="Q21" s="16"/>
      <c r="R21" s="16"/>
      <c r="S21" s="16">
        <f>C21+G21+K21+O21</f>
        <v>17</v>
      </c>
      <c r="T21" s="16">
        <f t="shared" si="7"/>
        <v>1814.4</v>
      </c>
      <c r="U21" s="16">
        <f t="shared" si="8"/>
        <v>1994</v>
      </c>
      <c r="V21" s="16">
        <f t="shared" si="9"/>
        <v>-179.6</v>
      </c>
      <c r="W21" s="16">
        <f>V21</f>
        <v>-179.6</v>
      </c>
      <c r="X21" s="16"/>
      <c r="Y21" s="16"/>
    </row>
    <row r="22" ht="27" customHeight="1" spans="1:25">
      <c r="A22" s="14">
        <f>COUNT($A$2:A21)+1</f>
        <v>12</v>
      </c>
      <c r="B22" s="9" t="s">
        <v>33</v>
      </c>
      <c r="C22" s="16"/>
      <c r="D22" s="16"/>
      <c r="E22" s="16"/>
      <c r="F22" s="16"/>
      <c r="G22" s="16">
        <v>5</v>
      </c>
      <c r="H22" s="16">
        <v>1759.9</v>
      </c>
      <c r="I22" s="16">
        <v>1257</v>
      </c>
      <c r="J22" s="16">
        <f t="shared" si="6"/>
        <v>502.9</v>
      </c>
      <c r="K22" s="16"/>
      <c r="L22" s="16"/>
      <c r="M22" s="16"/>
      <c r="N22" s="16"/>
      <c r="O22" s="16">
        <v>1</v>
      </c>
      <c r="P22" s="16">
        <v>400</v>
      </c>
      <c r="Q22" s="16">
        <v>300</v>
      </c>
      <c r="R22" s="16">
        <f t="shared" si="3"/>
        <v>100</v>
      </c>
      <c r="S22" s="16">
        <f>C22+G22+K22+O22</f>
        <v>6</v>
      </c>
      <c r="T22" s="16">
        <f t="shared" si="7"/>
        <v>2159.9</v>
      </c>
      <c r="U22" s="16">
        <f t="shared" si="8"/>
        <v>1557</v>
      </c>
      <c r="V22" s="16">
        <f t="shared" si="9"/>
        <v>602.9</v>
      </c>
      <c r="W22" s="16">
        <f>V22</f>
        <v>602.9</v>
      </c>
      <c r="X22" s="16"/>
      <c r="Y22" s="16"/>
    </row>
    <row r="23" s="4" customFormat="1" ht="27" customHeight="1" spans="1:25">
      <c r="A23" s="14"/>
      <c r="B23" s="15" t="s">
        <v>34</v>
      </c>
      <c r="C23" s="14">
        <f>SUM(C24:C26)</f>
        <v>10</v>
      </c>
      <c r="D23" s="14">
        <f>SUM(D24:D26)</f>
        <v>301.3</v>
      </c>
      <c r="E23" s="14">
        <f t="shared" ref="E23:X23" si="11">SUM(E24:E26)</f>
        <v>628.6</v>
      </c>
      <c r="F23" s="14">
        <f t="shared" si="11"/>
        <v>-327.3</v>
      </c>
      <c r="G23" s="14">
        <f t="shared" si="11"/>
        <v>4</v>
      </c>
      <c r="H23" s="14">
        <f t="shared" si="11"/>
        <v>455.4</v>
      </c>
      <c r="I23" s="14">
        <f t="shared" si="11"/>
        <v>197</v>
      </c>
      <c r="J23" s="14">
        <f t="shared" si="11"/>
        <v>258.4</v>
      </c>
      <c r="K23" s="14">
        <f t="shared" si="11"/>
        <v>0</v>
      </c>
      <c r="L23" s="14">
        <f t="shared" si="11"/>
        <v>0</v>
      </c>
      <c r="M23" s="14">
        <f t="shared" si="11"/>
        <v>0</v>
      </c>
      <c r="N23" s="14">
        <f t="shared" si="11"/>
        <v>0</v>
      </c>
      <c r="O23" s="14">
        <f t="shared" si="11"/>
        <v>6</v>
      </c>
      <c r="P23" s="14">
        <f t="shared" si="11"/>
        <v>1000</v>
      </c>
      <c r="Q23" s="14">
        <f t="shared" si="11"/>
        <v>720</v>
      </c>
      <c r="R23" s="14">
        <f t="shared" si="11"/>
        <v>280</v>
      </c>
      <c r="S23" s="14">
        <f t="shared" si="11"/>
        <v>20</v>
      </c>
      <c r="T23" s="14">
        <f t="shared" si="11"/>
        <v>1756.7</v>
      </c>
      <c r="U23" s="14">
        <f t="shared" si="11"/>
        <v>1545.6</v>
      </c>
      <c r="V23" s="14">
        <f t="shared" si="11"/>
        <v>211.1</v>
      </c>
      <c r="W23" s="14">
        <f t="shared" si="11"/>
        <v>211.1</v>
      </c>
      <c r="X23" s="14">
        <f t="shared" si="11"/>
        <v>0</v>
      </c>
      <c r="Y23" s="14"/>
    </row>
    <row r="24" ht="27" customHeight="1" spans="1:25">
      <c r="A24" s="14">
        <f>COUNT($A$2:A23)+1</f>
        <v>13</v>
      </c>
      <c r="B24" s="9" t="s">
        <v>35</v>
      </c>
      <c r="C24" s="16"/>
      <c r="D24" s="16"/>
      <c r="E24" s="16"/>
      <c r="F24" s="16"/>
      <c r="G24" s="16"/>
      <c r="H24" s="16"/>
      <c r="I24" s="16"/>
      <c r="J24" s="16">
        <f t="shared" si="6"/>
        <v>0</v>
      </c>
      <c r="K24" s="16"/>
      <c r="L24" s="16"/>
      <c r="M24" s="16"/>
      <c r="N24" s="16"/>
      <c r="O24" s="16">
        <v>1</v>
      </c>
      <c r="P24" s="16">
        <v>200</v>
      </c>
      <c r="Q24" s="16">
        <v>200</v>
      </c>
      <c r="R24" s="16">
        <f t="shared" si="3"/>
        <v>0</v>
      </c>
      <c r="S24" s="16">
        <f>C24+G24+K24+O24</f>
        <v>1</v>
      </c>
      <c r="T24" s="16">
        <f t="shared" si="7"/>
        <v>200</v>
      </c>
      <c r="U24" s="16">
        <f t="shared" si="8"/>
        <v>200</v>
      </c>
      <c r="V24" s="16">
        <f t="shared" si="9"/>
        <v>0</v>
      </c>
      <c r="W24" s="16">
        <f>V24</f>
        <v>0</v>
      </c>
      <c r="X24" s="16"/>
      <c r="Y24" s="16"/>
    </row>
    <row r="25" ht="27" customHeight="1" spans="1:25">
      <c r="A25" s="14">
        <f>COUNT($A$2:A24)+1</f>
        <v>14</v>
      </c>
      <c r="B25" s="9" t="s">
        <v>36</v>
      </c>
      <c r="C25" s="16">
        <v>8</v>
      </c>
      <c r="D25" s="16">
        <v>295.6</v>
      </c>
      <c r="E25" s="16">
        <v>547.4</v>
      </c>
      <c r="F25" s="16">
        <f>D25-E25</f>
        <v>-251.8</v>
      </c>
      <c r="G25" s="17">
        <v>2</v>
      </c>
      <c r="H25" s="16">
        <v>409.8</v>
      </c>
      <c r="I25" s="16">
        <v>192</v>
      </c>
      <c r="J25" s="16">
        <f t="shared" si="6"/>
        <v>217.8</v>
      </c>
      <c r="K25" s="16"/>
      <c r="L25" s="16"/>
      <c r="M25" s="16"/>
      <c r="N25" s="16"/>
      <c r="O25" s="16">
        <v>5</v>
      </c>
      <c r="P25" s="16">
        <v>800</v>
      </c>
      <c r="Q25" s="16">
        <v>520</v>
      </c>
      <c r="R25" s="16">
        <f t="shared" si="3"/>
        <v>280</v>
      </c>
      <c r="S25" s="16">
        <f>C25+G25+K25+O25</f>
        <v>15</v>
      </c>
      <c r="T25" s="16">
        <f t="shared" si="7"/>
        <v>1505.4</v>
      </c>
      <c r="U25" s="16">
        <f t="shared" si="8"/>
        <v>1259.4</v>
      </c>
      <c r="V25" s="16">
        <f t="shared" si="9"/>
        <v>246</v>
      </c>
      <c r="W25" s="16">
        <f>V25</f>
        <v>246</v>
      </c>
      <c r="X25" s="16"/>
      <c r="Y25" s="16"/>
    </row>
    <row r="26" ht="27" customHeight="1" spans="1:25">
      <c r="A26" s="14">
        <f>COUNT($A$2:A25)+1</f>
        <v>15</v>
      </c>
      <c r="B26" s="9" t="s">
        <v>37</v>
      </c>
      <c r="C26" s="16">
        <v>2</v>
      </c>
      <c r="D26" s="16">
        <v>5.7</v>
      </c>
      <c r="E26" s="16">
        <v>81.2</v>
      </c>
      <c r="F26" s="16">
        <f>D26-E26</f>
        <v>-75.5</v>
      </c>
      <c r="G26" s="17">
        <v>2</v>
      </c>
      <c r="H26" s="16">
        <v>45.6</v>
      </c>
      <c r="I26" s="16">
        <v>5</v>
      </c>
      <c r="J26" s="16">
        <f t="shared" si="6"/>
        <v>40.6</v>
      </c>
      <c r="K26" s="16"/>
      <c r="L26" s="16"/>
      <c r="M26" s="16"/>
      <c r="N26" s="16"/>
      <c r="O26" s="16"/>
      <c r="P26" s="16"/>
      <c r="Q26" s="16"/>
      <c r="R26" s="16"/>
      <c r="S26" s="16">
        <f>C26+G26+K26+O26</f>
        <v>4</v>
      </c>
      <c r="T26" s="16">
        <f t="shared" si="7"/>
        <v>51.3</v>
      </c>
      <c r="U26" s="16">
        <f t="shared" si="8"/>
        <v>86.2</v>
      </c>
      <c r="V26" s="16">
        <f t="shared" si="9"/>
        <v>-34.9</v>
      </c>
      <c r="W26" s="16">
        <f>V26</f>
        <v>-34.9</v>
      </c>
      <c r="X26" s="16"/>
      <c r="Y26" s="16"/>
    </row>
    <row r="27" s="4" customFormat="1" ht="27" customHeight="1" spans="1:25">
      <c r="A27" s="14"/>
      <c r="B27" s="15" t="s">
        <v>38</v>
      </c>
      <c r="C27" s="14">
        <f>SUM(C28:C31)</f>
        <v>0</v>
      </c>
      <c r="D27" s="14">
        <f>SUM(D28:D31)</f>
        <v>0</v>
      </c>
      <c r="E27" s="14">
        <f t="shared" ref="E27:X27" si="12">SUM(E28:E31)</f>
        <v>0</v>
      </c>
      <c r="F27" s="14">
        <f t="shared" si="12"/>
        <v>0</v>
      </c>
      <c r="G27" s="14">
        <f t="shared" si="12"/>
        <v>12</v>
      </c>
      <c r="H27" s="14">
        <f t="shared" si="12"/>
        <v>493.3</v>
      </c>
      <c r="I27" s="14">
        <f t="shared" si="12"/>
        <v>741</v>
      </c>
      <c r="J27" s="14">
        <f t="shared" si="12"/>
        <v>-247.7</v>
      </c>
      <c r="K27" s="14">
        <f t="shared" si="12"/>
        <v>0</v>
      </c>
      <c r="L27" s="14">
        <f t="shared" si="12"/>
        <v>0</v>
      </c>
      <c r="M27" s="14">
        <f t="shared" si="12"/>
        <v>0</v>
      </c>
      <c r="N27" s="14">
        <f t="shared" si="12"/>
        <v>0</v>
      </c>
      <c r="O27" s="14">
        <f t="shared" si="12"/>
        <v>2</v>
      </c>
      <c r="P27" s="14">
        <f t="shared" si="12"/>
        <v>600</v>
      </c>
      <c r="Q27" s="14">
        <f t="shared" si="12"/>
        <v>160</v>
      </c>
      <c r="R27" s="14">
        <f t="shared" si="12"/>
        <v>440</v>
      </c>
      <c r="S27" s="14">
        <f t="shared" si="12"/>
        <v>14</v>
      </c>
      <c r="T27" s="14">
        <f t="shared" si="12"/>
        <v>1093.3</v>
      </c>
      <c r="U27" s="14">
        <f t="shared" si="12"/>
        <v>901</v>
      </c>
      <c r="V27" s="14">
        <f t="shared" si="12"/>
        <v>192.3</v>
      </c>
      <c r="W27" s="14">
        <f t="shared" si="12"/>
        <v>192.3</v>
      </c>
      <c r="X27" s="14">
        <f t="shared" si="12"/>
        <v>0</v>
      </c>
      <c r="Y27" s="14"/>
    </row>
    <row r="28" ht="27" customHeight="1" spans="1:25">
      <c r="A28" s="14">
        <f>COUNT($A$2:A27)+1</f>
        <v>16</v>
      </c>
      <c r="B28" s="9" t="s">
        <v>39</v>
      </c>
      <c r="C28" s="16"/>
      <c r="D28" s="16"/>
      <c r="E28" s="16"/>
      <c r="F28" s="16"/>
      <c r="G28" s="16">
        <v>2</v>
      </c>
      <c r="H28" s="16">
        <v>103.3</v>
      </c>
      <c r="I28" s="16">
        <v>125</v>
      </c>
      <c r="J28" s="16">
        <f t="shared" si="6"/>
        <v>-21.7</v>
      </c>
      <c r="K28" s="16"/>
      <c r="L28" s="16"/>
      <c r="M28" s="16"/>
      <c r="N28" s="16"/>
      <c r="O28" s="16"/>
      <c r="P28" s="16"/>
      <c r="Q28" s="16"/>
      <c r="R28" s="16"/>
      <c r="S28" s="16">
        <f>C28+G28+K28+O28</f>
        <v>2</v>
      </c>
      <c r="T28" s="16">
        <f t="shared" si="7"/>
        <v>103.3</v>
      </c>
      <c r="U28" s="16">
        <f t="shared" si="8"/>
        <v>125</v>
      </c>
      <c r="V28" s="16">
        <f t="shared" si="9"/>
        <v>-21.7</v>
      </c>
      <c r="W28" s="16">
        <f>V28</f>
        <v>-21.7</v>
      </c>
      <c r="X28" s="16"/>
      <c r="Y28" s="16"/>
    </row>
    <row r="29" ht="27" customHeight="1" spans="1:25">
      <c r="A29" s="14">
        <f>COUNT($A$2:A28)+1</f>
        <v>17</v>
      </c>
      <c r="B29" s="9" t="s">
        <v>40</v>
      </c>
      <c r="C29" s="16"/>
      <c r="D29" s="16"/>
      <c r="E29" s="16"/>
      <c r="F29" s="16"/>
      <c r="G29" s="16">
        <v>2</v>
      </c>
      <c r="H29" s="16">
        <v>23.5</v>
      </c>
      <c r="I29" s="16">
        <v>172</v>
      </c>
      <c r="J29" s="16">
        <f t="shared" si="6"/>
        <v>-148.5</v>
      </c>
      <c r="K29" s="16"/>
      <c r="L29" s="16"/>
      <c r="M29" s="16"/>
      <c r="N29" s="16"/>
      <c r="O29" s="16"/>
      <c r="P29" s="16"/>
      <c r="Q29" s="16"/>
      <c r="R29" s="16"/>
      <c r="S29" s="16">
        <f>C29+G29+K29+O29</f>
        <v>2</v>
      </c>
      <c r="T29" s="16">
        <f t="shared" si="7"/>
        <v>23.5</v>
      </c>
      <c r="U29" s="16">
        <f t="shared" si="8"/>
        <v>172</v>
      </c>
      <c r="V29" s="16">
        <f t="shared" si="9"/>
        <v>-148.5</v>
      </c>
      <c r="W29" s="16">
        <f>V29</f>
        <v>-148.5</v>
      </c>
      <c r="X29" s="16"/>
      <c r="Y29" s="16"/>
    </row>
    <row r="30" ht="27" customHeight="1" spans="1:25">
      <c r="A30" s="14">
        <f>COUNT($A$2:A29)+1</f>
        <v>18</v>
      </c>
      <c r="B30" s="9" t="s">
        <v>41</v>
      </c>
      <c r="C30" s="16"/>
      <c r="D30" s="16"/>
      <c r="E30" s="16"/>
      <c r="F30" s="16"/>
      <c r="G30" s="16">
        <v>1</v>
      </c>
      <c r="H30" s="16">
        <v>0</v>
      </c>
      <c r="I30" s="16">
        <v>25</v>
      </c>
      <c r="J30" s="16">
        <f t="shared" si="6"/>
        <v>-25</v>
      </c>
      <c r="K30" s="16"/>
      <c r="L30" s="16"/>
      <c r="M30" s="16"/>
      <c r="N30" s="16"/>
      <c r="O30" s="16"/>
      <c r="P30" s="16"/>
      <c r="Q30" s="16"/>
      <c r="R30" s="16"/>
      <c r="S30" s="16">
        <f>C30+G30+K30+O30</f>
        <v>1</v>
      </c>
      <c r="T30" s="16">
        <f t="shared" si="7"/>
        <v>0</v>
      </c>
      <c r="U30" s="16">
        <f t="shared" si="8"/>
        <v>25</v>
      </c>
      <c r="V30" s="16">
        <f t="shared" si="9"/>
        <v>-25</v>
      </c>
      <c r="W30" s="16">
        <f>V30</f>
        <v>-25</v>
      </c>
      <c r="X30" s="16"/>
      <c r="Y30" s="16"/>
    </row>
    <row r="31" ht="27" customHeight="1" spans="1:25">
      <c r="A31" s="14">
        <f>COUNT($A$2:A30)+1</f>
        <v>19</v>
      </c>
      <c r="B31" s="9" t="s">
        <v>42</v>
      </c>
      <c r="C31" s="16"/>
      <c r="D31" s="16"/>
      <c r="E31" s="16"/>
      <c r="F31" s="16"/>
      <c r="G31" s="16">
        <v>7</v>
      </c>
      <c r="H31" s="16">
        <v>366.5</v>
      </c>
      <c r="I31" s="16">
        <v>419</v>
      </c>
      <c r="J31" s="16">
        <f t="shared" si="6"/>
        <v>-52.5</v>
      </c>
      <c r="K31" s="16"/>
      <c r="L31" s="16"/>
      <c r="M31" s="16"/>
      <c r="N31" s="16"/>
      <c r="O31" s="16">
        <v>2</v>
      </c>
      <c r="P31" s="16">
        <v>600</v>
      </c>
      <c r="Q31" s="16">
        <v>160</v>
      </c>
      <c r="R31" s="16">
        <f t="shared" si="3"/>
        <v>440</v>
      </c>
      <c r="S31" s="16">
        <f>C31+G31+K31+O31</f>
        <v>9</v>
      </c>
      <c r="T31" s="16">
        <f t="shared" si="7"/>
        <v>966.5</v>
      </c>
      <c r="U31" s="16">
        <f t="shared" si="8"/>
        <v>579</v>
      </c>
      <c r="V31" s="16">
        <f t="shared" si="9"/>
        <v>387.5</v>
      </c>
      <c r="W31" s="16">
        <f>V31</f>
        <v>387.5</v>
      </c>
      <c r="X31" s="16"/>
      <c r="Y31" s="16"/>
    </row>
    <row r="32" ht="54" customHeight="1"/>
  </sheetData>
  <autoFilter ref="A6:Y31">
    <extLst/>
  </autoFilter>
  <mergeCells count="11">
    <mergeCell ref="A1:B1"/>
    <mergeCell ref="A2:Y2"/>
    <mergeCell ref="C4:J4"/>
    <mergeCell ref="C5:F5"/>
    <mergeCell ref="G5:J5"/>
    <mergeCell ref="A4:A6"/>
    <mergeCell ref="B4:B6"/>
    <mergeCell ref="Y4:Y6"/>
    <mergeCell ref="K4:N5"/>
    <mergeCell ref="O4:R5"/>
    <mergeCell ref="S4:X5"/>
  </mergeCells>
  <printOptions horizontalCentered="1"/>
  <pageMargins left="0.751388888888889" right="0.751388888888889" top="1" bottom="1" header="0.5" footer="0.5"/>
  <pageSetup paperSize="9" scale="5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2017-12-12T03:31:00Z</dcterms:created>
  <cp:lastPrinted>2017-12-18T08:14:00Z</cp:lastPrinted>
  <dcterms:modified xsi:type="dcterms:W3CDTF">2023-11-27T09:21:35Z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336EF86DC0AA4730AA68577BCC68196B_13</vt:lpwstr>
  </property>
</Properties>
</file>