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清算两化项目" sheetId="1" r:id="rId1"/>
  </sheets>
  <definedNames>
    <definedName name="_xlnm._FilterDatabase" localSheetId="0" hidden="1">清算两化项目!$A$4:$S$207</definedName>
    <definedName name="_xlnm.Print_Titles" localSheetId="0">清算两化项目!$4:$4</definedName>
  </definedNames>
  <calcPr calcId="144525" concurrentCalc="0"/>
</workbook>
</file>

<file path=xl/sharedStrings.xml><?xml version="1.0" encoding="utf-8"?>
<sst xmlns="http://schemas.openxmlformats.org/spreadsheetml/2006/main" count="2279" uniqueCount="435">
  <si>
    <t>附件2</t>
  </si>
  <si>
    <t>2017——2020年度煤矿“两化”升级改造清算项目表</t>
  </si>
  <si>
    <t>刘</t>
  </si>
  <si>
    <t>验收及验收公示</t>
  </si>
  <si>
    <t>序号</t>
  </si>
  <si>
    <t>所在市</t>
  </si>
  <si>
    <t>所在县</t>
  </si>
  <si>
    <t>企业名称</t>
  </si>
  <si>
    <t>煤矿名称</t>
  </si>
  <si>
    <t>截止2021年6月30日时煤矿兼并重组批复情况</t>
  </si>
  <si>
    <t>奖补项目名称</t>
  </si>
  <si>
    <t>项目申报年度</t>
  </si>
  <si>
    <t>已拨奖补资金金额（万元）</t>
  </si>
  <si>
    <t>实际应奖补资金金额（万元）</t>
  </si>
  <si>
    <t>实际清算奖补资金金额（万元）</t>
  </si>
  <si>
    <t>清算材料闭合情况</t>
  </si>
  <si>
    <t>2020年12月31日前是否在生产和建设煤矿名单内</t>
  </si>
  <si>
    <t>129号文件分类清算情况</t>
  </si>
  <si>
    <t>奖补资金清算比例</t>
  </si>
  <si>
    <t>待清算项目产能、子项目完成情况</t>
  </si>
  <si>
    <t>备注</t>
  </si>
  <si>
    <t>验收情况、验收时间</t>
  </si>
  <si>
    <t>验收公示批次、时间</t>
  </si>
  <si>
    <t>全省总计</t>
  </si>
  <si>
    <t>一、安顺市合计</t>
  </si>
  <si>
    <t>（一）</t>
  </si>
  <si>
    <t>平坝区小计</t>
  </si>
  <si>
    <t>（县级统计）</t>
  </si>
  <si>
    <t>安顺市</t>
  </si>
  <si>
    <t>平坝区</t>
  </si>
  <si>
    <t>贵州马幺坡矿业有限公司</t>
  </si>
  <si>
    <t>贵州马幺坡矿业有限公司平坝区乐平乡石旮旯煤矿</t>
  </si>
  <si>
    <t>已批保留</t>
  </si>
  <si>
    <t>综合机械化改造</t>
  </si>
  <si>
    <t>2019</t>
  </si>
  <si>
    <t>/</t>
  </si>
  <si>
    <t>不在名单</t>
  </si>
  <si>
    <t>2021年6月30日前未完成项目建设，符合“保留类煤矿”第（二）条2款（4）类规定，按已拨付兑现到矿的奖补资金金额进行清算，根据市级行业管理部门报文与该矿上报承诺书，该项兑现资金为0万元。</t>
  </si>
  <si>
    <t>按兑现到矿资金清算</t>
  </si>
  <si>
    <t>已按要求上报承诺书。</t>
  </si>
  <si>
    <t>辅助系统智能化改造</t>
  </si>
  <si>
    <t>安顺盘龙树集团投资有限公司</t>
  </si>
  <si>
    <t>安顺盘龙树集团投资有限公司平坝区乐平乡水坝煤矿</t>
  </si>
  <si>
    <t>在名单</t>
  </si>
  <si>
    <t>2021年6月30日前未完成项目建设，技改类煤矿，该矿已报承诺书，承诺复产投产前“两化建设水平达到原水平以上并通过省能源局验收”，符合分类清算方式第（一）、3项，按照已预拨奖补资金金额进行清算。</t>
  </si>
  <si>
    <t>按预拨资金清算</t>
  </si>
  <si>
    <t>贵州马幺坡矿业有限公司平坝区乐平乡梨树边煤矿</t>
  </si>
  <si>
    <t>贵州马幺坡矿有限公司</t>
  </si>
  <si>
    <t>马幺坡煤矿</t>
  </si>
  <si>
    <t>2020</t>
  </si>
  <si>
    <t>闭合</t>
  </si>
  <si>
    <t>已按要求上报承诺书。截止公示日期项目已通过省能源局验收。</t>
  </si>
  <si>
    <t>（二）</t>
  </si>
  <si>
    <t>普定县小计</t>
  </si>
  <si>
    <t>普定县</t>
  </si>
  <si>
    <t>贵州博鑫矿业股份有限公司</t>
  </si>
  <si>
    <t>普定县东光煤矿有限责任公司</t>
  </si>
  <si>
    <t>二、毕节市合计</t>
  </si>
  <si>
    <t>百管委小计</t>
  </si>
  <si>
    <t>毕节市</t>
  </si>
  <si>
    <t>百管委</t>
  </si>
  <si>
    <t>贵州黔宜能源集团有限公司</t>
  </si>
  <si>
    <t>贵州黔宜能源集团有限公司贵州百里杜鹃红林乡黔鑫煤矿</t>
  </si>
  <si>
    <t>2020年12月31日前完成建设并通过验收，符合“奖补资金清算方式”第（一）条第1款规定，按照提交验收申请年度的奖补标准进行清算。</t>
  </si>
  <si>
    <t>8+1</t>
  </si>
  <si>
    <t>根据预算安排（黔财工〔2021〕156号）下达该矿清算资金72.6万元，清算后累计下达资金312.6万元，剩余137.4万元本次清算。</t>
  </si>
  <si>
    <t>通过验收2020.9</t>
  </si>
  <si>
    <t>十四、2020.11.12</t>
  </si>
  <si>
    <t>贵州汇巨能源投资有限公司</t>
  </si>
  <si>
    <t>贵州汇巨能源投资有限公司百里杜鹃滴水岩煤矿</t>
  </si>
  <si>
    <t>2020年12月29日获得试运转批复。按在名单进行清算。</t>
  </si>
  <si>
    <t>通过验收2021.1</t>
  </si>
  <si>
    <t>十五、2021.3.18</t>
  </si>
  <si>
    <t>大方县小计</t>
  </si>
  <si>
    <t>大方县</t>
  </si>
  <si>
    <t>贵州吉顺矿业有限公司</t>
  </si>
  <si>
    <t>贵州吉顺矿业有限公司大方县星宿乡阳箐煤矿</t>
  </si>
  <si>
    <t>（三）</t>
  </si>
  <si>
    <t>赫章县小计</t>
  </si>
  <si>
    <t>赫章县</t>
  </si>
  <si>
    <t>贵州优能（集团）矿业股份有限公司</t>
  </si>
  <si>
    <t>贵州优能（集团）矿业股份有限公司赫章县威奢乡威奢煤矿</t>
  </si>
  <si>
    <t>2018</t>
  </si>
  <si>
    <t>贵州盛联新能源投资有限公司</t>
  </si>
  <si>
    <t>贵州省赫章县哲庄煤矿</t>
  </si>
  <si>
    <t>（四）</t>
  </si>
  <si>
    <t>金沙县小计</t>
  </si>
  <si>
    <t>金沙县</t>
  </si>
  <si>
    <t>贵州渝能矿业有限责任公司</t>
  </si>
  <si>
    <t>贵州渝能矿业有限责任公司金沙县木孔乡木孔煤矿</t>
  </si>
  <si>
    <t>2020年12月30日获得安证。按在名单进行清算。</t>
  </si>
  <si>
    <t>贵州省朗月矿业投资有限公司</t>
  </si>
  <si>
    <t>贵州省朗月矿业投资有限公司金沙县化觉乡玉龙煤矿</t>
  </si>
  <si>
    <t>在名单。（安证有效期至2020年12月31日）</t>
  </si>
  <si>
    <t>7+1，无排水子系统。</t>
  </si>
  <si>
    <t>复验通过2020.8</t>
  </si>
  <si>
    <t>贵州鲁中矿业有限责任公司</t>
  </si>
  <si>
    <t>贵州鲁中矿业有限责任公司金沙县新化乡福利院煤矿</t>
  </si>
  <si>
    <t>贵州黎明能源集团有限责任公司</t>
  </si>
  <si>
    <t>贵州黎明能源集团有限责任公司金沙县西洛乡东风煤矿</t>
  </si>
  <si>
    <t>贵州天健矿业集团股份有限公司</t>
  </si>
  <si>
    <t>贵州天健矿业集团股份有限公司金沙县安洛乡闽安煤矿</t>
  </si>
  <si>
    <t>贵州省朗月矿业投资有限公司金沙县高坪乡老虎石煤矿</t>
  </si>
  <si>
    <t>（五）</t>
  </si>
  <si>
    <t>纳雍县小计</t>
  </si>
  <si>
    <t>纳雍县</t>
  </si>
  <si>
    <t>贵州甲盛龙集团矿业投资有限公司</t>
  </si>
  <si>
    <t>高源煤矿</t>
  </si>
  <si>
    <t>贵州鲁中矿业有限责任公司纳雍县王家寨煤矿</t>
  </si>
  <si>
    <t>（六）</t>
  </si>
  <si>
    <t>织金县小计</t>
  </si>
  <si>
    <t>织金县</t>
  </si>
  <si>
    <t>贵州水城矿业股份有限公司</t>
  </si>
  <si>
    <t>贵州水城矿业（集团）有限责任公司织金县绮陌乡文家坝一矿（一期）</t>
  </si>
  <si>
    <t>综合机械化改造（120万吨/年，薄煤层）</t>
  </si>
  <si>
    <t>120万吨/年，薄煤层</t>
  </si>
  <si>
    <t>通过验收2018.3.5</t>
  </si>
  <si>
    <t>一、2018.4.25</t>
  </si>
  <si>
    <t>通过验收（3个子项目）2018.3.5-剩余2020.12</t>
  </si>
  <si>
    <t>二、2018.7.6-     十五、2021.3.18</t>
  </si>
  <si>
    <t>采煤工作面支护子系统</t>
  </si>
  <si>
    <t>二、2018.7.6</t>
  </si>
  <si>
    <t>毕节中城能源有限责任公司</t>
  </si>
  <si>
    <t>肥田煤矿</t>
  </si>
  <si>
    <t>产能置换（已批）</t>
  </si>
  <si>
    <t>120万吨/年</t>
  </si>
  <si>
    <t>贵州鲁中矿业有限责任公司织金县三塘镇安桂良煤矿</t>
  </si>
  <si>
    <t>通过验收2020.5</t>
  </si>
  <si>
    <t>贵州中耀矿业有限公司</t>
  </si>
  <si>
    <t>贵州中耀矿业有限公司织金县珠藏镇金龙川煤矿</t>
  </si>
  <si>
    <t>通过验收2020.4</t>
  </si>
  <si>
    <t>贵州鲁中矿业有限责任公司织金县龙场镇贵平煤矿</t>
  </si>
  <si>
    <t>织金县西湖煤业有限公司</t>
  </si>
  <si>
    <t>城关镇沟沟寨煤矿</t>
  </si>
  <si>
    <t>通过验收2020.12</t>
  </si>
  <si>
    <t>贵州新浙能矿业有限公司</t>
  </si>
  <si>
    <t>贵州新浙能矿业有限公司织金县熊家场乡国安煤矿</t>
  </si>
  <si>
    <t>贵州新浙能矿业有限公司织金县马场乡营脚煤矿</t>
  </si>
  <si>
    <t>贵州新浙能矿业有限公司织金县珠藏镇宏发煤矿</t>
  </si>
  <si>
    <t>贵州众一金彩黔矿业有限公司</t>
  </si>
  <si>
    <t>贵州众一金彩黔矿业有限公司织金县普翁乡（纳雍乡）杨柳煤矿</t>
  </si>
  <si>
    <t>贵州兴伟兴能源投资有限公司</t>
  </si>
  <si>
    <t>贵州兴伟兴能源投资有限公司织金县中寨乡兴林煤矿</t>
  </si>
  <si>
    <t>贵州贵得金矿业投资管理有限公司织金县彭家湾煤矿</t>
  </si>
  <si>
    <t>八步镇鑫安煤矿</t>
  </si>
  <si>
    <t>三、贵阳市合计</t>
  </si>
  <si>
    <t>息烽县小计</t>
  </si>
  <si>
    <t>贵阳市</t>
  </si>
  <si>
    <t>息烽县</t>
  </si>
  <si>
    <t>贵州广盛源集团矿业有限公司</t>
  </si>
  <si>
    <t>大宏煤矿</t>
  </si>
  <si>
    <t>45万吨/年，两套综采工作面共同使用。</t>
  </si>
  <si>
    <t>该矿完成两个综采工作面。</t>
  </si>
  <si>
    <t>修文县小计</t>
  </si>
  <si>
    <t>修文县</t>
  </si>
  <si>
    <t>贵州浙商矿业集团有限公司</t>
  </si>
  <si>
    <t>贵州浙商矿业集团有限公司修文县六广镇丁家寨煤矿</t>
  </si>
  <si>
    <t>项目2019年建成并通过验收，符合“保留类煤矿”第（2）款规定，按照已预拨奖补资金金额进行清算。</t>
  </si>
  <si>
    <t>技改45万吨/年</t>
  </si>
  <si>
    <t>通过验收2019.12</t>
  </si>
  <si>
    <t>十三、2020.5.20</t>
  </si>
  <si>
    <t>贵州浙商矿业集团有限公司修文县谷堡乡大营煤矿</t>
  </si>
  <si>
    <t>2020年12月28日获得联合试运转批复。按在名单进行清算。</t>
  </si>
  <si>
    <t>7+1，无瓦斯子系统。</t>
  </si>
  <si>
    <t>通过验收2021.3</t>
  </si>
  <si>
    <t>2021年6月30日前未完成项目建设，符合“保留类煤矿”第（二）条2款（4）类规定，按已拨付兑现到矿的奖补资金金额进行清算，根据该矿上报承诺书，该项兑现资金为220万元。</t>
  </si>
  <si>
    <t>贵州浙商矿业集团有限公司修文县六广镇龙窝煤矿</t>
  </si>
  <si>
    <t>2021年6月30日前未完成建设，项目停建，市局报文收回资金，按照奖补资金清算方式”第（一）条第2款规定，收回资金。</t>
  </si>
  <si>
    <t>收回资金</t>
  </si>
  <si>
    <t>贵州浙商矿业集团有限公司修文县六广镇三利煤矿</t>
  </si>
  <si>
    <t>四、六盘水市合计</t>
  </si>
  <si>
    <t>盘州市小计</t>
  </si>
  <si>
    <t>六盘水市</t>
  </si>
  <si>
    <t>盘州市</t>
  </si>
  <si>
    <t>六盘水恒鼎实业有限公司</t>
  </si>
  <si>
    <t>六盘水恒鼎实业有限公司盘县淤泥乡大河煤矿</t>
  </si>
  <si>
    <t>通过验收2019.4</t>
  </si>
  <si>
    <t>十一、2019.7.11</t>
  </si>
  <si>
    <t>贵州盘县紫森源（集团）实业发展投资有限公司</t>
  </si>
  <si>
    <t>贵州盘县紫森源（集团）实业发展投资有限公司盘县响水镇蟒源联营煤矿</t>
  </si>
  <si>
    <t>2018年建成并通过验收后，转入技改，符合“保留类煤矿”第（2）款规定，按照已预拨奖补资金金额进行清算。</t>
  </si>
  <si>
    <t>贵州盘县紫森源（集团）公司</t>
  </si>
  <si>
    <t>贵州盘县紫森源（集团）实业发展投资有限公司盘县红果镇仲恒煤矿</t>
  </si>
  <si>
    <t>贵州毕节百矿大能煤业有限公司</t>
  </si>
  <si>
    <t>贵州毕节百矿大能煤业有限责任公司盘县红果镇樟木树煤矿</t>
  </si>
  <si>
    <t>2019年建成并通过验收后，转入技改，符合“保留类煤矿”第（2）款规定，按照已预拨奖补资金金额进行清算。</t>
  </si>
  <si>
    <t>6+1，无供配电子系统和信息导引及发布子系统，奖补基数410万元。</t>
  </si>
  <si>
    <t>贵州松河煤业管理有限责任公司</t>
  </si>
  <si>
    <t>贵州松河煤业发展有限责任公司松河东一井</t>
  </si>
  <si>
    <t>井区保留</t>
  </si>
  <si>
    <t>项目2021年6月30日前建成并通过验收，符合“保留类煤矿”第（3）款规定，按照已预拨奖补资金金额进行清算。</t>
  </si>
  <si>
    <t>通过验收2021.6</t>
  </si>
  <si>
    <t>90万吨/年</t>
  </si>
  <si>
    <t>贵州盘江精煤股份有限公司</t>
  </si>
  <si>
    <t>贵州盘江精煤股份有限公司火烧铺煤矿羊场坡井区</t>
  </si>
  <si>
    <t>2020年12月22日获得试运转批复。按在名单进行清算。</t>
  </si>
  <si>
    <t>60万吨/年，井区无井型奖补，只给予采面奖补</t>
  </si>
  <si>
    <t>盘州市煤炭开发总公司</t>
  </si>
  <si>
    <t>老厂镇云贵煤矿</t>
  </si>
  <si>
    <t>2020空项</t>
  </si>
  <si>
    <t>2020年11月10日取得试转运批复。按在名单进行清算。</t>
  </si>
  <si>
    <t>60万吨/年</t>
  </si>
  <si>
    <t>贵州湾田煤业集团有限公司</t>
  </si>
  <si>
    <t>石桥镇湘桥煤矿</t>
  </si>
  <si>
    <t>2020年12月11日取得试转运批复。按在名单进行清算。</t>
  </si>
  <si>
    <t>45万吨/年</t>
  </si>
  <si>
    <t>2021年6月30日前未完成项目建设，符合“保留类煤矿”第（二）条2款（4）类规定，收回资金。</t>
  </si>
  <si>
    <t>未报承诺书，项目逾期，收回资金。</t>
  </si>
  <si>
    <t>盘县煤炭开发总公司</t>
  </si>
  <si>
    <t>盘县煤炭开发总公司盘县滑石乡保庆煤矿</t>
  </si>
  <si>
    <t>2021年6月30日前未完成建设，项目停建，按照奖补资金清算方式”第（一）条第2款规定，收回资金。</t>
  </si>
  <si>
    <t>盘州市煤炭开发总公司盘州市柏果镇老沙田煤矿</t>
  </si>
  <si>
    <t>贵州德佳投资有限公司</t>
  </si>
  <si>
    <t>贵州德佳投资有限公司盘县羊场乡松杨煤矿</t>
  </si>
  <si>
    <t>六盘水恒鼎实业有限公司盘县柏果镇猛者鸡场河煤矿</t>
  </si>
  <si>
    <t>贵州德佳投资有限公司盘县柏果镇毛寨煤矿</t>
  </si>
  <si>
    <t>贵州盘南煤业投资有限公司</t>
  </si>
  <si>
    <t>盘县盘南煤业投资有限公司盘县红果镇上纸厂煤矿</t>
  </si>
  <si>
    <t>贵州德佳投资有限公司盘县老厂镇银逢煤矿</t>
  </si>
  <si>
    <t>2021年6月30日前未完成项目建设，符合“保留类煤矿”第（二）条2款（4）类规定，按已拨付兑现到矿的奖补资金金额进行清算，根据该矿上报承诺书，该项兑现资金为120万元。</t>
  </si>
  <si>
    <t>贵州吉龙投资有限公司</t>
  </si>
  <si>
    <t>长箐煤矿</t>
  </si>
  <si>
    <t>水城区小计</t>
  </si>
  <si>
    <t>水城县</t>
  </si>
  <si>
    <t>六枝工矿（集团）有限责任公司</t>
  </si>
  <si>
    <t>六枝黑塘矿区化乐煤矿（一期）</t>
  </si>
  <si>
    <t>产能置换？</t>
  </si>
  <si>
    <t>复验通过（4个子项目）2020.8\
通过验收2021.1</t>
  </si>
  <si>
    <t>十四、2020.11.12\
十五、2021.3.18</t>
  </si>
  <si>
    <t>贵州天伦矿业投资控股有限公司</t>
  </si>
  <si>
    <t>贵州天伦矿业投资控股有限公司水城县阿戛乡吉源煤矿</t>
  </si>
  <si>
    <t>闭合。（子项目分开立项）</t>
  </si>
  <si>
    <t>在名单（安证有效期至2020年12月31日）</t>
  </si>
  <si>
    <t>首次立项通过验收综合信息化管控平台、工业视频监控子系统、排水子系统、运输子系统4个子项目。奖补基数310万元。
后补充完成通风、瓦斯、压风、供配电、信息导引5个子项目。奖补基数190万元。
合计450万元。</t>
  </si>
  <si>
    <t>通过验收（4个子项目）2019.4
通过验收2021.3
（通风、瓦斯、压风、供电、信息导引）</t>
  </si>
  <si>
    <t>贵州毕节百矿大能煤业有限责任公司水城县玉舍大坪煤矿</t>
  </si>
  <si>
    <t>通过验收2020.11</t>
  </si>
  <si>
    <t>米箩煤矿</t>
  </si>
  <si>
    <t>0.9</t>
  </si>
  <si>
    <t>贵州毕节百矿大能煤业有限责任公司水城县阿戛乡大树脚煤矿</t>
  </si>
  <si>
    <t>2021年6月30日前未完成项目建设，符合“保留类煤矿”第（二）条2款（4）类规定，按已拨付兑现到矿的奖补资金金额进行清算，根据该矿上报承诺书，该项兑现资金为187万元。</t>
  </si>
  <si>
    <t>2021年6月30日前未完成项目建设，符合“保留类煤矿”第（二）条2款（4）类规定，按已拨付兑现到矿的奖补资金金额进行清算，根据该矿上报承诺书，该项兑现资金为109万元。</t>
  </si>
  <si>
    <t>贵州贵能投资股份有限公司</t>
  </si>
  <si>
    <t>贵州贵能投资股份有限公司水城县鸡场乡攀枝花煤矿</t>
  </si>
  <si>
    <t>贵州长顺巨能矿业有限公司</t>
  </si>
  <si>
    <t>水城县支都煤矿</t>
  </si>
  <si>
    <t>水城县鸡场霖源煤矿</t>
  </si>
  <si>
    <t>五、黔南州合计</t>
  </si>
  <si>
    <t>福泉市小计</t>
  </si>
  <si>
    <t>黔南州</t>
  </si>
  <si>
    <t>福泉市</t>
  </si>
  <si>
    <t>贵州恒睿矿业有限公司</t>
  </si>
  <si>
    <t>贵州恒睿矿业有限公司福泉市城厢镇太平煤矿</t>
  </si>
  <si>
    <t>6+1，无瓦斯抽采子系统和信息导引及发布子系统，奖励基数440万元</t>
  </si>
  <si>
    <t>通过验收</t>
  </si>
  <si>
    <t>十、2019.2.18</t>
  </si>
  <si>
    <t>鸿达煤矿</t>
  </si>
  <si>
    <t>2021年完成建设并在6月30日前通过验收，符合“奖补资金清算方式”第（一）条第2款规定，按照已预拨奖补资金金额进行清算。</t>
  </si>
  <si>
    <r>
      <rPr>
        <sz val="10"/>
        <rFont val="Times New Roman"/>
        <charset val="134"/>
      </rPr>
      <t>7+1</t>
    </r>
    <r>
      <rPr>
        <sz val="10"/>
        <rFont val="宋体"/>
        <charset val="134"/>
      </rPr>
      <t>，无瓦斯抽采子系统。</t>
    </r>
  </si>
  <si>
    <t>幸福煤矿</t>
  </si>
  <si>
    <t>贵定县小计</t>
  </si>
  <si>
    <t>贵定县</t>
  </si>
  <si>
    <t xml:space="preserve">贵州恒睿矿业有限公司贵定县铁厂乡摆哈煤矿 </t>
  </si>
  <si>
    <r>
      <rPr>
        <sz val="10"/>
        <rFont val="Times New Roman"/>
        <charset val="134"/>
      </rPr>
      <t>6+1</t>
    </r>
    <r>
      <rPr>
        <sz val="10"/>
        <rFont val="宋体"/>
        <charset val="134"/>
      </rPr>
      <t>，无瓦斯抽采子系统和排水子系统，奖励基数410万元</t>
    </r>
  </si>
  <si>
    <t>荔波县小计</t>
  </si>
  <si>
    <t>1</t>
  </si>
  <si>
    <t>荔波县</t>
  </si>
  <si>
    <t>贵州恒姑煤业有限公司</t>
  </si>
  <si>
    <t>恒姑煤矿</t>
  </si>
  <si>
    <t>平塘县小计</t>
  </si>
  <si>
    <t>平塘县</t>
  </si>
  <si>
    <t>贵州齐鲁能源有限公司</t>
  </si>
  <si>
    <t>贵州齐鲁能源有限公司平塘县兴发煤矿</t>
  </si>
  <si>
    <t>瓮安县小计</t>
  </si>
  <si>
    <t>3</t>
  </si>
  <si>
    <t>瓮安县</t>
  </si>
  <si>
    <t>贵州省瓮安煤矿有限公司</t>
  </si>
  <si>
    <t>贵州省瓮安煤矿有限公司夹山井</t>
  </si>
  <si>
    <t>贵州省瓮安县龙腾焦化有限责任公司</t>
  </si>
  <si>
    <t>贵州省瓮安县龙腾焦化有限责任公司瓮安县银盏乡银堂煤矿</t>
  </si>
  <si>
    <t>7+1，无瓦斯抽采子系统。</t>
  </si>
  <si>
    <t>贵州省瓮安煤矿有限公司东平硐井（新井）</t>
  </si>
  <si>
    <t>六、黔西南州合计</t>
  </si>
  <si>
    <t>安龙县小计</t>
  </si>
  <si>
    <t>黔西南州</t>
  </si>
  <si>
    <t>安龙县</t>
  </si>
  <si>
    <t>贵州福平能源集团投资有限公司</t>
  </si>
  <si>
    <t>贵州福平能源集团投资有限公司安龙县安泰煤矿</t>
  </si>
  <si>
    <t>2021年6月30日前未完成项目建设，符合“保留类煤矿”第（二）条2款（4）类规定，按已拨付兑现到矿的奖补资金金额进行清算，根据该矿上报承诺书，该项兑现资金为0元。</t>
  </si>
  <si>
    <t>2021年6月30日前未完成项目建设，符合“保留类煤矿”第（二）条2款（4）类规定，按已拨付兑现到矿的奖补资金金额进行清算，根据该矿上报承诺书，该项兑现资金为180万元。</t>
  </si>
  <si>
    <t>贵州图南矿业(集团）有限公司</t>
  </si>
  <si>
    <t>贵州图南矿业（集团）有限公司安龙县海子乡长湾煤矿</t>
  </si>
  <si>
    <t>在名单（州报文已自行关闭）</t>
  </si>
  <si>
    <t>项目未通过验收，煤矿自行关闭，符合“关闭类煤矿”第（1）款规定，按要求收回已预拨的奖补资金。</t>
  </si>
  <si>
    <t>该矿自行申请关闭，收回资金。</t>
  </si>
  <si>
    <t>普安县小计</t>
  </si>
  <si>
    <t>普安县</t>
  </si>
  <si>
    <t>贵州汇巨能源集团投资有限公司</t>
  </si>
  <si>
    <t>贵州汇巨能源集团投资有限公司普安县地瓜老虎田煤矿</t>
  </si>
  <si>
    <t>贵州万胜恒通矿业有限责任公司</t>
  </si>
  <si>
    <t>云庄煤矿</t>
  </si>
  <si>
    <t>宏松煤矿</t>
  </si>
  <si>
    <t>贵州鑫福能源开发有限公司</t>
  </si>
  <si>
    <t>普安县楼下安宁煤矿</t>
  </si>
  <si>
    <t>未批</t>
  </si>
  <si>
    <t>替换类煤矿，截止2021年6月30未完成替换保留，符合“替换类煤矿”第（二）条3款（2）类规定，按要求收回已预拨奖补资金。</t>
  </si>
  <si>
    <t>晴隆县小计</t>
  </si>
  <si>
    <t>晴隆县</t>
  </si>
  <si>
    <t>黔南州久丰西矿业（集团）有限公司</t>
  </si>
  <si>
    <t>黔西南州久丰矿业（集团）有限公司晴隆县紫马乡久丰紫马煤矿</t>
  </si>
  <si>
    <t>通过验收2019.10</t>
  </si>
  <si>
    <t>贵州晴隆恒盛西南矿业投资管理有限公司</t>
  </si>
  <si>
    <t>贵州晴隆恒盛西南矿业投资管理有限公司晴隆县中营镇仁禾煤矿</t>
  </si>
  <si>
    <t>贵州中纸投资有限公司</t>
  </si>
  <si>
    <t>贵州中纸投资有限公司晴隆县中营镇新华煤矿</t>
  </si>
  <si>
    <t>贵州黔越矿业有限公司</t>
  </si>
  <si>
    <t>三宝煤矿</t>
  </si>
  <si>
    <t>30万吨/年</t>
  </si>
  <si>
    <t>贵州晴隆恒盛西南矿业投资管理有限公司晴隆县红寨煤矿</t>
  </si>
  <si>
    <t>久丰矿业（集团）有限责任公司</t>
  </si>
  <si>
    <t>长兴煤矿</t>
  </si>
  <si>
    <t>兴仁市小计</t>
  </si>
  <si>
    <t>兴仁市</t>
  </si>
  <si>
    <t>贵州黔越矿业有限公司兴仁县四联乡二湾联营煤矿</t>
  </si>
  <si>
    <t>黔西南州能源局报文注明该矿已复工，按在名单进行清算。</t>
  </si>
  <si>
    <t>核能30万吨/年</t>
  </si>
  <si>
    <t>通过验收2019.11</t>
  </si>
  <si>
    <t>复验通过2019.11-2019.12</t>
  </si>
  <si>
    <t>贵州万峰矿业有限公司</t>
  </si>
  <si>
    <t>贵州万峰矿业有限公司兴仁县李关乡祥隆煤矿</t>
  </si>
  <si>
    <t>贵州泰昌安能源集团矿业有限公司</t>
  </si>
  <si>
    <t>贵州泰昌安能源集团矿业有限公司兴仁县水井湾煤矿</t>
  </si>
  <si>
    <t>2021年6月30日前未完成项目建设，符合“保留类煤矿”第（二）条2款（4）类规定，按已拨付兑现到矿的奖补资金金额进行清算，根据该矿上报承诺书，该项兑现资金为20万元。</t>
  </si>
  <si>
    <t>2021年6月30日前未完成项目建设，技改类煤矿，市局转报该矿承诺书，承诺复产投产前“两化建设水平达到原水平以上并通过省能源局验收”，符合分类清算方式第（一）、3项，按照已预拨奖补资金金额进行清算。</t>
  </si>
  <si>
    <t>贵州峄兴矿业有限公司兴</t>
  </si>
  <si>
    <t>贵州峄兴矿业有限公司兴仁县下山镇黔山煤矿</t>
  </si>
  <si>
    <t>贵州峄兴矿业有限公司</t>
  </si>
  <si>
    <t>贵州峄兴矿业有限公司兴仁县兴利煤矿</t>
  </si>
  <si>
    <t>复验通过2019.3.23-2020.4</t>
  </si>
  <si>
    <t>贵州汉诺矿业有限公司</t>
  </si>
  <si>
    <t>贵州汉诺矿业有限公司兴仁县四联乡合营煤矿</t>
  </si>
  <si>
    <t>贵州图南矿业（集团）有限公司</t>
  </si>
  <si>
    <t>贵州图南矿业集团有限公司兴仁县潘家庄镇王家寨煤矿</t>
  </si>
  <si>
    <t>贵州泰昌安能源集团矿业有限公司兴仁县潘家庄镇兴顺煤矿</t>
  </si>
  <si>
    <t>辅助系统智能化改造（补充子项目）</t>
  </si>
  <si>
    <t>供配电子项目和运输子项目。其他子项目已验收已清算。</t>
  </si>
  <si>
    <t>兴义市小计</t>
  </si>
  <si>
    <t>5</t>
  </si>
  <si>
    <t>兴义市</t>
  </si>
  <si>
    <t>贵州福平能源集团投资有限公司兴义市白瓦窑镇凹子冲煤矿</t>
  </si>
  <si>
    <t>贵州神峰矿业集团有限公司</t>
  </si>
  <si>
    <t>贵州神峰矿业集团有限公司兴义市雄武乡承龙煤矿</t>
  </si>
  <si>
    <t>贵州万峰矿业有限公司兴义市白碗窑镇超强煤矿</t>
  </si>
  <si>
    <t>不在名单（自行关闭）</t>
  </si>
  <si>
    <t>项目建成并清算后，煤矿申请关闭（退出），符合“关闭类煤矿”第（1）款规定，按要求收回已预拨的奖补资金。</t>
  </si>
  <si>
    <t>复验通过2020.6</t>
  </si>
  <si>
    <t>贵州神峰矿业集团有限公司兴义市雄武乡兴发煤矿</t>
  </si>
  <si>
    <t>贞丰县小计</t>
  </si>
  <si>
    <t>贞丰县</t>
  </si>
  <si>
    <t>贵州黔越矿业有限公司贞丰县挽澜乡新鸿发煤矿</t>
  </si>
  <si>
    <t>贵州黔越矿业有限公司贞丰县挽澜乡大石堡煤矿</t>
  </si>
  <si>
    <t>七、遵义市合计</t>
  </si>
  <si>
    <t>播州区小计</t>
  </si>
  <si>
    <t>遵义市</t>
  </si>
  <si>
    <t>播州区</t>
  </si>
  <si>
    <t>江煤贵州矿业集团有限责任公司</t>
  </si>
  <si>
    <t>江煤贵州矿业集团有限责任公司遵义县平正乡大林煤矿</t>
  </si>
  <si>
    <t>贵州景盛矿业有限公司</t>
  </si>
  <si>
    <t>遵义县泮水镇石关煤矿</t>
  </si>
  <si>
    <t>遵义县纸房煤矿</t>
  </si>
  <si>
    <t>综合机械化改造（薄煤层）</t>
  </si>
  <si>
    <t>45万吨/年，薄煤层采面综合机械化</t>
  </si>
  <si>
    <t>贵州景盛矿业有限公司遵义县马蹄镇南方煤矿</t>
  </si>
  <si>
    <t>批复已废止</t>
  </si>
  <si>
    <t xml:space="preserve">播州区 </t>
  </si>
  <si>
    <t>贵州泰昌安能源集团矿业有限公司遵义县泮水镇兴安煤矿</t>
  </si>
  <si>
    <t>道真县小计</t>
  </si>
  <si>
    <t>道真仡佬族苗族自治县</t>
  </si>
  <si>
    <t>贵州吉利能源投资有限公司</t>
  </si>
  <si>
    <t>贵州吉利能源投资有限公司遵义道真仡佬族苗族自治县隆兴镇浣溪煤矿</t>
  </si>
  <si>
    <t>汇川区小计</t>
  </si>
  <si>
    <t>汇川区</t>
  </si>
  <si>
    <t>贵州景盛矿业有限公司汇川区山盆镇隆鑫煤矿</t>
  </si>
  <si>
    <t>30万吨/年，薄煤层</t>
  </si>
  <si>
    <t>贵州景盛矿业有限公司遵义县山盆镇隆鑫煤矿</t>
  </si>
  <si>
    <t>通过验收2020.10</t>
  </si>
  <si>
    <t>遵义建鑫煤业有限公司</t>
  </si>
  <si>
    <t>遵义市建鑫煤业有限公司汇川区高坪镇开发煤矿</t>
  </si>
  <si>
    <t>贵州景盛矿业有限公司遵义县山盆镇遵沿煤矿</t>
  </si>
  <si>
    <t>2021年6月30日前未完成项目建设，符合“保留类煤矿”第（二）条2款（4）类规定，按已拨付兑现到矿的奖补资金金额进行清算，根据该矿上报承诺书，该项兑现资金为119万元。</t>
  </si>
  <si>
    <t>2021年6月30日前未完成项目建设，符合“保留类煤矿”第（二）条2款（4）类规定，按已拨付兑现到矿的奖补资金金额进行清算，根据该矿上报承诺书，该项兑现资金为240万元。</t>
  </si>
  <si>
    <t>贵州景盛矿业有限公司遵义县山盆镇金虎煤矿</t>
  </si>
  <si>
    <t>绥阳县小计</t>
  </si>
  <si>
    <t>绥阳县</t>
  </si>
  <si>
    <t>贵州恒隆源矿业有限公司</t>
  </si>
  <si>
    <t>贵州恒隆源矿业有限公司绥阳县枧坝镇联盟煤矿</t>
  </si>
  <si>
    <t>复验通过2019.12</t>
  </si>
  <si>
    <t>6+1，无瓦斯抽采子系统和排水子系统，奖励基数410万元</t>
  </si>
  <si>
    <t>贵州省桐梓县世纪煤焦有限公司</t>
  </si>
  <si>
    <t>贵州省桐梓县世纪煤焦有限公司绥阳县宽阔镇大岩脚煤矿</t>
  </si>
  <si>
    <t>桐梓县小计</t>
  </si>
  <si>
    <t>桐梓县</t>
  </si>
  <si>
    <t>贵州渝能矿业有限责任公司桐梓县吉源煤矿</t>
  </si>
  <si>
    <t>通过验收2020.8</t>
  </si>
  <si>
    <t>贵州耀辉矿业发展有限公司</t>
  </si>
  <si>
    <t>贵州耀辉矿业发展有限公司桐梓县木瓜镇万顺煤矿</t>
  </si>
  <si>
    <t>桐梓县松坎道角煤矿</t>
  </si>
  <si>
    <t>桐梓县鑫鑫矿业有限公司</t>
  </si>
  <si>
    <t>鑫鑫煤矿</t>
  </si>
  <si>
    <t>2020年12月18日获得试运转批复。按在名单进行清算。</t>
  </si>
  <si>
    <t>桐梓县狮溪煤业有限公司</t>
  </si>
  <si>
    <t>桐梓县狮溪煤业有限公司桐梓县松南煤矿</t>
  </si>
  <si>
    <t>贵州耀辉矿业发展有限公司桐梓县大河镇大河煤矿</t>
  </si>
  <si>
    <t>贵州吉利能源投资有限公司桐梓县水坝塘镇强博煤矿</t>
  </si>
  <si>
    <t>贵州省桐梓县世纪煤焦有限公司桐梓县黄连乡煤矿</t>
  </si>
  <si>
    <t>2021年6月30日前未完成项目建设，符合“保留类煤矿”第（二）条2款（4）类规定，按已拨付兑现到矿的奖补资金金额进行清算，根据该矿上报承诺书，该项兑现资金为215万元。</t>
  </si>
  <si>
    <t>贵州吉利能源投资有限公司桐梓县木瓜镇南垭煤矿</t>
  </si>
  <si>
    <t>习水县小计</t>
  </si>
  <si>
    <t>习水县</t>
  </si>
  <si>
    <t>贵州绿洲红城能源投资有限公司</t>
  </si>
  <si>
    <t>贵州绿洲红城能源投资有限公司习水县良村镇华航煤矿</t>
  </si>
  <si>
    <t>2021年6月30日前未完成项目建设，符合“保留类煤矿”第（二）条2款（4）类规定，按已拨付兑现到矿的奖补资金金额进行清算，根据该矿上报承诺书，该项兑现资金为189万元。</t>
  </si>
  <si>
    <t>贵州绿洲红城能源投资有限公司习水县民化乡龙宝煤矿</t>
  </si>
  <si>
    <t>采煤工作面子系统</t>
  </si>
  <si>
    <t>0</t>
  </si>
  <si>
    <t>收回资金。项目停建、未建、撤销。</t>
  </si>
  <si>
    <t>掘进工作面子系统</t>
  </si>
  <si>
    <t>贵州祥泰煤业投资有限公司</t>
  </si>
  <si>
    <t>贵州祥泰煤业投资有限公司习水县民化乡泰龙煤矿</t>
  </si>
  <si>
    <t>（七）</t>
  </si>
  <si>
    <t>正安县小计</t>
  </si>
  <si>
    <t>正安县</t>
  </si>
  <si>
    <t>贵州德源能投投资有限责任公司</t>
  </si>
  <si>
    <t>贵州德源能投投资有限责任公司正安县小雅镇茶林堡煤矿</t>
  </si>
  <si>
    <t>通过验收2020.1</t>
  </si>
</sst>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1" formatCode="_ * #,##0_ ;_ * \-#,##0_ ;_ * &quot;-&quot;_ ;_ @_ "/>
    <numFmt numFmtId="176" formatCode="0.0_ "/>
    <numFmt numFmtId="177" formatCode="0_ "/>
    <numFmt numFmtId="44" formatCode="_ &quot;￥&quot;* #,##0.00_ ;_ &quot;￥&quot;* \-#,##0.00_ ;_ &quot;￥&quot;* &quot;-&quot;??_ ;_ @_ "/>
    <numFmt numFmtId="178" formatCode="0.00_ "/>
  </numFmts>
  <fonts count="41">
    <font>
      <sz val="11"/>
      <color theme="1"/>
      <name val="宋体"/>
      <charset val="134"/>
      <scheme val="minor"/>
    </font>
    <font>
      <b/>
      <sz val="10"/>
      <color theme="1"/>
      <name val="宋体"/>
      <charset val="134"/>
      <scheme val="minor"/>
    </font>
    <font>
      <sz val="10"/>
      <color theme="1"/>
      <name val="宋体"/>
      <charset val="134"/>
      <scheme val="minor"/>
    </font>
    <font>
      <sz val="14"/>
      <name val="黑体"/>
      <charset val="134"/>
    </font>
    <font>
      <sz val="10"/>
      <name val="宋体"/>
      <charset val="134"/>
      <scheme val="minor"/>
    </font>
    <font>
      <sz val="18"/>
      <name val="宋体"/>
      <charset val="134"/>
      <scheme val="minor"/>
    </font>
    <font>
      <b/>
      <sz val="10"/>
      <name val="宋体"/>
      <charset val="134"/>
      <scheme val="minor"/>
    </font>
    <font>
      <sz val="10"/>
      <name val="宋体"/>
      <charset val="0"/>
    </font>
    <font>
      <sz val="10"/>
      <name val="宋体"/>
      <charset val="134"/>
    </font>
    <font>
      <b/>
      <sz val="10"/>
      <name val="宋体"/>
      <charset val="134"/>
    </font>
    <font>
      <b/>
      <sz val="10"/>
      <name val="宋体"/>
      <charset val="0"/>
    </font>
    <font>
      <sz val="10"/>
      <name val="Times New Roman"/>
      <charset val="134"/>
    </font>
    <font>
      <b/>
      <sz val="10"/>
      <name val="Times New Roman"/>
      <charset val="134"/>
    </font>
    <font>
      <sz val="10"/>
      <color indexed="8"/>
      <name val="宋体"/>
      <charset val="134"/>
    </font>
    <font>
      <sz val="10"/>
      <color indexed="8"/>
      <name val="仿宋_GB2312"/>
      <charset val="134"/>
    </font>
    <font>
      <sz val="10"/>
      <color rgb="FF000000"/>
      <name val="宋体"/>
      <charset val="134"/>
    </font>
    <font>
      <sz val="11"/>
      <color theme="0"/>
      <name val="宋体"/>
      <charset val="0"/>
      <scheme val="minor"/>
    </font>
    <font>
      <sz val="12"/>
      <name val="宋体"/>
      <charset val="134"/>
    </font>
    <font>
      <sz val="11"/>
      <color theme="1"/>
      <name val="宋体"/>
      <charset val="0"/>
      <scheme val="minor"/>
    </font>
    <font>
      <i/>
      <sz val="11"/>
      <color rgb="FF7F7F7F"/>
      <name val="宋体"/>
      <charset val="0"/>
      <scheme val="minor"/>
    </font>
    <font>
      <u/>
      <sz val="11"/>
      <color rgb="FF800080"/>
      <name val="宋体"/>
      <charset val="0"/>
      <scheme val="minor"/>
    </font>
    <font>
      <sz val="11"/>
      <color indexed="9"/>
      <name val="宋体"/>
      <charset val="134"/>
    </font>
    <font>
      <u/>
      <sz val="11"/>
      <color rgb="FF0000FF"/>
      <name val="宋体"/>
      <charset val="0"/>
      <scheme val="minor"/>
    </font>
    <font>
      <b/>
      <sz val="18"/>
      <color theme="3"/>
      <name val="宋体"/>
      <charset val="134"/>
      <scheme val="minor"/>
    </font>
    <font>
      <sz val="11"/>
      <color rgb="FFFF0000"/>
      <name val="宋体"/>
      <charset val="0"/>
      <scheme val="minor"/>
    </font>
    <font>
      <sz val="11"/>
      <name val="宋体"/>
      <charset val="134"/>
    </font>
    <font>
      <sz val="11"/>
      <color rgb="FF3F3F76"/>
      <name val="宋体"/>
      <charset val="0"/>
      <scheme val="minor"/>
    </font>
    <font>
      <sz val="11"/>
      <color rgb="FF9C0006"/>
      <name val="宋体"/>
      <charset val="0"/>
      <scheme val="minor"/>
    </font>
    <font>
      <b/>
      <sz val="11"/>
      <color rgb="FFFFFFFF"/>
      <name val="宋体"/>
      <charset val="0"/>
      <scheme val="minor"/>
    </font>
    <font>
      <sz val="11"/>
      <color indexed="8"/>
      <name val="宋体"/>
      <charset val="134"/>
    </font>
    <font>
      <b/>
      <sz val="15"/>
      <color theme="3"/>
      <name val="宋体"/>
      <charset val="134"/>
      <scheme val="minor"/>
    </font>
    <font>
      <b/>
      <sz val="11"/>
      <color theme="3"/>
      <name val="宋体"/>
      <charset val="134"/>
      <scheme val="minor"/>
    </font>
    <font>
      <b/>
      <sz val="11"/>
      <color theme="1"/>
      <name val="宋体"/>
      <charset val="0"/>
      <scheme val="minor"/>
    </font>
    <font>
      <sz val="11"/>
      <color rgb="FFFA7D00"/>
      <name val="宋体"/>
      <charset val="0"/>
      <scheme val="minor"/>
    </font>
    <font>
      <b/>
      <sz val="11"/>
      <color rgb="FF3F3F3F"/>
      <name val="宋体"/>
      <charset val="0"/>
      <scheme val="minor"/>
    </font>
    <font>
      <b/>
      <sz val="13"/>
      <color theme="3"/>
      <name val="宋体"/>
      <charset val="134"/>
      <scheme val="minor"/>
    </font>
    <font>
      <sz val="11"/>
      <color rgb="FF9C6500"/>
      <name val="宋体"/>
      <charset val="0"/>
      <scheme val="minor"/>
    </font>
    <font>
      <sz val="11"/>
      <color rgb="FF006100"/>
      <name val="宋体"/>
      <charset val="0"/>
      <scheme val="minor"/>
    </font>
    <font>
      <b/>
      <sz val="11"/>
      <color rgb="FFFA7D00"/>
      <name val="宋体"/>
      <charset val="0"/>
      <scheme val="minor"/>
    </font>
    <font>
      <sz val="9"/>
      <name val="宋体"/>
      <charset val="134"/>
    </font>
    <font>
      <sz val="12"/>
      <name val="Times New Roman"/>
      <charset val="134"/>
    </font>
  </fonts>
  <fills count="34">
    <fill>
      <patternFill patternType="none"/>
    </fill>
    <fill>
      <patternFill patternType="gray125"/>
    </fill>
    <fill>
      <patternFill patternType="solid">
        <fgColor theme="7"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indexed="30"/>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8"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A5A5A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rgb="FFF2F2F2"/>
        <bgColor indexed="64"/>
      </patternFill>
    </fill>
    <fill>
      <patternFill patternType="solid">
        <fgColor rgb="FFFFEB9C"/>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92">
    <xf numFmtId="0" fontId="0" fillId="0" borderId="0">
      <alignment vertical="center"/>
    </xf>
    <xf numFmtId="0" fontId="17" fillId="0" borderId="0"/>
    <xf numFmtId="42" fontId="0" fillId="0" borderId="0" applyFont="0" applyFill="0" applyBorder="0" applyAlignment="0" applyProtection="0">
      <alignment vertical="center"/>
    </xf>
    <xf numFmtId="0" fontId="18" fillId="16" borderId="0" applyNumberFormat="0" applyBorder="0" applyAlignment="0" applyProtection="0">
      <alignment vertical="center"/>
    </xf>
    <xf numFmtId="0" fontId="26" fillId="1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6" borderId="0" applyNumberFormat="0" applyBorder="0" applyAlignment="0" applyProtection="0">
      <alignment vertical="center"/>
    </xf>
    <xf numFmtId="0" fontId="17" fillId="0" borderId="0"/>
    <xf numFmtId="0" fontId="18" fillId="10" borderId="0" applyNumberFormat="0" applyBorder="0" applyAlignment="0" applyProtection="0">
      <alignment vertical="center"/>
    </xf>
    <xf numFmtId="0" fontId="27" fillId="20" borderId="0" applyNumberFormat="0" applyBorder="0" applyAlignment="0" applyProtection="0">
      <alignment vertical="center"/>
    </xf>
    <xf numFmtId="43" fontId="0" fillId="0" borderId="0" applyFont="0" applyFill="0" applyBorder="0" applyAlignment="0" applyProtection="0">
      <alignment vertical="center"/>
    </xf>
    <xf numFmtId="0" fontId="16" fillId="3"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9" borderId="2" applyNumberFormat="0" applyFont="0" applyAlignment="0" applyProtection="0">
      <alignment vertical="center"/>
    </xf>
    <xf numFmtId="0" fontId="17" fillId="0" borderId="0"/>
    <xf numFmtId="0" fontId="16" fillId="24" borderId="0" applyNumberFormat="0" applyBorder="0" applyAlignment="0" applyProtection="0">
      <alignment vertical="center"/>
    </xf>
    <xf numFmtId="0" fontId="3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0"/>
    <xf numFmtId="0" fontId="19" fillId="0" borderId="0" applyNumberFormat="0" applyFill="0" applyBorder="0" applyAlignment="0" applyProtection="0">
      <alignment vertical="center"/>
    </xf>
    <xf numFmtId="0" fontId="30" fillId="0" borderId="5" applyNumberFormat="0" applyFill="0" applyAlignment="0" applyProtection="0">
      <alignment vertical="center"/>
    </xf>
    <xf numFmtId="0" fontId="17" fillId="0" borderId="0"/>
    <xf numFmtId="0" fontId="35" fillId="0" borderId="5" applyNumberFormat="0" applyFill="0" applyAlignment="0" applyProtection="0">
      <alignment vertical="center"/>
    </xf>
    <xf numFmtId="0" fontId="16" fillId="5" borderId="0" applyNumberFormat="0" applyBorder="0" applyAlignment="0" applyProtection="0">
      <alignment vertical="center"/>
    </xf>
    <xf numFmtId="0" fontId="31" fillId="0" borderId="9" applyNumberFormat="0" applyFill="0" applyAlignment="0" applyProtection="0">
      <alignment vertical="center"/>
    </xf>
    <xf numFmtId="0" fontId="16" fillId="2" borderId="0" applyNumberFormat="0" applyBorder="0" applyAlignment="0" applyProtection="0">
      <alignment vertical="center"/>
    </xf>
    <xf numFmtId="0" fontId="34" fillId="27" borderId="8" applyNumberFormat="0" applyAlignment="0" applyProtection="0">
      <alignment vertical="center"/>
    </xf>
    <xf numFmtId="0" fontId="38" fillId="27" borderId="3" applyNumberFormat="0" applyAlignment="0" applyProtection="0">
      <alignment vertical="center"/>
    </xf>
    <xf numFmtId="0" fontId="25" fillId="0" borderId="0">
      <alignment vertical="center"/>
    </xf>
    <xf numFmtId="0" fontId="0" fillId="0" borderId="0">
      <alignment vertical="center"/>
    </xf>
    <xf numFmtId="0" fontId="28" fillId="21" borderId="4" applyNumberFormat="0" applyAlignment="0" applyProtection="0">
      <alignment vertical="center"/>
    </xf>
    <xf numFmtId="0" fontId="18" fillId="4" borderId="0" applyNumberFormat="0" applyBorder="0" applyAlignment="0" applyProtection="0">
      <alignment vertical="center"/>
    </xf>
    <xf numFmtId="0" fontId="16" fillId="33" borderId="0" applyNumberFormat="0" applyBorder="0" applyAlignment="0" applyProtection="0">
      <alignment vertical="center"/>
    </xf>
    <xf numFmtId="0" fontId="33" fillId="0" borderId="7" applyNumberFormat="0" applyFill="0" applyAlignment="0" applyProtection="0">
      <alignment vertical="center"/>
    </xf>
    <xf numFmtId="0" fontId="32" fillId="0" borderId="6" applyNumberFormat="0" applyFill="0" applyAlignment="0" applyProtection="0">
      <alignment vertical="center"/>
    </xf>
    <xf numFmtId="0" fontId="37" fillId="30" borderId="0" applyNumberFormat="0" applyBorder="0" applyAlignment="0" applyProtection="0">
      <alignment vertical="center"/>
    </xf>
    <xf numFmtId="0" fontId="36" fillId="28" borderId="0" applyNumberFormat="0" applyBorder="0" applyAlignment="0" applyProtection="0">
      <alignment vertical="center"/>
    </xf>
    <xf numFmtId="0" fontId="18" fillId="18" borderId="0" applyNumberFormat="0" applyBorder="0" applyAlignment="0" applyProtection="0">
      <alignment vertical="center"/>
    </xf>
    <xf numFmtId="0" fontId="16" fillId="26" borderId="0" applyNumberFormat="0" applyBorder="0" applyAlignment="0" applyProtection="0">
      <alignment vertical="center"/>
    </xf>
    <xf numFmtId="0" fontId="18" fillId="29" borderId="0" applyNumberFormat="0" applyBorder="0" applyAlignment="0" applyProtection="0">
      <alignment vertical="center"/>
    </xf>
    <xf numFmtId="0" fontId="18" fillId="25" borderId="0" applyNumberFormat="0" applyBorder="0" applyAlignment="0" applyProtection="0">
      <alignment vertical="center"/>
    </xf>
    <xf numFmtId="0" fontId="18" fillId="32" borderId="0" applyNumberFormat="0" applyBorder="0" applyAlignment="0" applyProtection="0">
      <alignment vertical="center"/>
    </xf>
    <xf numFmtId="0" fontId="18" fillId="23" borderId="0" applyNumberFormat="0" applyBorder="0" applyAlignment="0" applyProtection="0">
      <alignment vertical="center"/>
    </xf>
    <xf numFmtId="0" fontId="16" fillId="15" borderId="0" applyNumberFormat="0" applyBorder="0" applyAlignment="0" applyProtection="0">
      <alignment vertical="center"/>
    </xf>
    <xf numFmtId="0" fontId="16" fillId="13" borderId="0" applyNumberFormat="0" applyBorder="0" applyAlignment="0" applyProtection="0">
      <alignment vertical="center"/>
    </xf>
    <xf numFmtId="0" fontId="18" fillId="17" borderId="0" applyNumberFormat="0" applyBorder="0" applyAlignment="0" applyProtection="0">
      <alignment vertical="center"/>
    </xf>
    <xf numFmtId="0" fontId="18" fillId="22" borderId="0" applyNumberFormat="0" applyBorder="0" applyAlignment="0" applyProtection="0">
      <alignment vertical="center"/>
    </xf>
    <xf numFmtId="0" fontId="16" fillId="12" borderId="0" applyNumberFormat="0" applyBorder="0" applyAlignment="0" applyProtection="0">
      <alignment vertical="center"/>
    </xf>
    <xf numFmtId="0" fontId="18" fillId="8" borderId="0" applyNumberFormat="0" applyBorder="0" applyAlignment="0" applyProtection="0">
      <alignment vertical="center"/>
    </xf>
    <xf numFmtId="0" fontId="16" fillId="14" borderId="0" applyNumberFormat="0" applyBorder="0" applyAlignment="0" applyProtection="0">
      <alignment vertical="center"/>
    </xf>
    <xf numFmtId="0" fontId="16" fillId="11" borderId="0" applyNumberFormat="0" applyBorder="0" applyAlignment="0" applyProtection="0">
      <alignment vertical="center"/>
    </xf>
    <xf numFmtId="0" fontId="18" fillId="31" borderId="0" applyNumberFormat="0" applyBorder="0" applyAlignment="0" applyProtection="0">
      <alignment vertical="center"/>
    </xf>
    <xf numFmtId="0" fontId="16" fillId="7" borderId="0" applyNumberFormat="0" applyBorder="0" applyAlignment="0" applyProtection="0">
      <alignment vertical="center"/>
    </xf>
    <xf numFmtId="0" fontId="17" fillId="0" borderId="0">
      <alignment vertical="center"/>
    </xf>
    <xf numFmtId="0" fontId="0" fillId="0" borderId="0">
      <alignment vertical="center"/>
    </xf>
    <xf numFmtId="0" fontId="29"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17" fillId="0" borderId="0"/>
    <xf numFmtId="0" fontId="17" fillId="0" borderId="0" applyProtection="0">
      <alignment vertical="center"/>
    </xf>
    <xf numFmtId="0" fontId="39" fillId="0" borderId="0">
      <alignment vertical="center"/>
    </xf>
    <xf numFmtId="0" fontId="40" fillId="0" borderId="0" applyProtection="0">
      <alignment vertical="center"/>
    </xf>
    <xf numFmtId="0" fontId="39" fillId="0" borderId="0" applyProtection="0">
      <alignment vertical="center"/>
    </xf>
    <xf numFmtId="0" fontId="29" fillId="0" borderId="0">
      <alignment vertical="center"/>
    </xf>
    <xf numFmtId="0" fontId="39"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17" fillId="0" borderId="0" applyProtection="0">
      <alignment vertical="center"/>
    </xf>
  </cellStyleXfs>
  <cellXfs count="6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NumberFormat="1" applyFont="1" applyFill="1" applyAlignment="1">
      <alignment horizontal="center" vertical="center" wrapText="1"/>
    </xf>
    <xf numFmtId="49" fontId="2" fillId="0" borderId="0" xfId="0" applyNumberFormat="1" applyFont="1" applyFill="1" applyAlignment="1">
      <alignment horizontal="center" vertical="center" wrapText="1"/>
    </xf>
    <xf numFmtId="0" fontId="2" fillId="0" borderId="0" xfId="0" applyNumberFormat="1" applyFont="1" applyFill="1" applyAlignment="1">
      <alignment horizontal="lef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177" fontId="4" fillId="0" borderId="0" xfId="0" applyNumberFormat="1" applyFont="1" applyFill="1" applyBorder="1" applyAlignment="1">
      <alignment horizontal="center" vertical="center" wrapText="1"/>
    </xf>
    <xf numFmtId="0" fontId="4" fillId="0" borderId="0" xfId="0" applyNumberFormat="1" applyFont="1" applyFill="1" applyAlignment="1">
      <alignment horizontal="center" vertical="center" wrapText="1"/>
    </xf>
    <xf numFmtId="49" fontId="4" fillId="0" borderId="0" xfId="0" applyNumberFormat="1" applyFont="1" applyFill="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62"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1" xfId="65" applyFont="1" applyFill="1" applyBorder="1" applyAlignment="1">
      <alignment horizontal="center" vertical="center" wrapText="1"/>
    </xf>
    <xf numFmtId="0" fontId="8" fillId="0" borderId="1" xfId="62" applyFont="1" applyFill="1" applyBorder="1" applyAlignment="1">
      <alignment horizontal="center" vertical="center" wrapText="1"/>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0" xfId="0" applyNumberFormat="1" applyFont="1" applyFill="1" applyAlignment="1">
      <alignment horizontal="left" vertical="center" wrapText="1"/>
    </xf>
    <xf numFmtId="0" fontId="6"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11"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7" fontId="4" fillId="0" borderId="1" xfId="7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176" fontId="7"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49" fontId="8" fillId="0" borderId="1" xfId="70" applyNumberFormat="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8" fillId="0" borderId="1" xfId="61" applyNumberFormat="1" applyFont="1" applyFill="1" applyBorder="1" applyAlignment="1">
      <alignment horizontal="center" vertical="center" wrapText="1"/>
    </xf>
    <xf numFmtId="0" fontId="9" fillId="0" borderId="1" xfId="61" applyNumberFormat="1" applyFont="1" applyFill="1" applyBorder="1" applyAlignment="1">
      <alignment horizontal="center" vertical="center" wrapText="1"/>
    </xf>
    <xf numFmtId="0" fontId="8" fillId="0" borderId="1" xfId="62" applyNumberFormat="1" applyFont="1" applyFill="1" applyBorder="1" applyAlignment="1">
      <alignment horizontal="center" vertical="center" wrapText="1"/>
    </xf>
    <xf numFmtId="0" fontId="8" fillId="0" borderId="1" xfId="58" applyNumberFormat="1" applyFont="1" applyFill="1" applyBorder="1" applyAlignment="1">
      <alignment horizontal="center" vertical="center" wrapText="1"/>
    </xf>
    <xf numFmtId="0" fontId="9" fillId="0" borderId="1" xfId="62" applyNumberFormat="1" applyFont="1" applyFill="1" applyBorder="1" applyAlignment="1">
      <alignment horizontal="center" vertical="center" wrapText="1"/>
    </xf>
    <xf numFmtId="0" fontId="9" fillId="0" borderId="1" xfId="58" applyNumberFormat="1" applyFont="1" applyFill="1" applyBorder="1" applyAlignment="1">
      <alignment horizontal="center" vertical="center" wrapText="1"/>
    </xf>
    <xf numFmtId="177" fontId="4" fillId="0" borderId="1" xfId="69" applyNumberFormat="1" applyFont="1" applyFill="1" applyBorder="1" applyAlignment="1">
      <alignment horizontal="center" vertical="center" wrapText="1"/>
    </xf>
    <xf numFmtId="0" fontId="4" fillId="0" borderId="1" xfId="25" applyFont="1" applyFill="1" applyBorder="1" applyAlignment="1">
      <alignment horizontal="center" vertical="center" wrapText="1"/>
    </xf>
    <xf numFmtId="178" fontId="8" fillId="0" borderId="1" xfId="70" applyNumberFormat="1" applyFont="1" applyFill="1" applyBorder="1" applyAlignment="1" applyProtection="1">
      <alignment horizontal="center" vertical="center" wrapText="1"/>
    </xf>
    <xf numFmtId="178" fontId="9" fillId="0" borderId="1" xfId="70" applyNumberFormat="1" applyFont="1" applyFill="1" applyBorder="1" applyAlignment="1" applyProtection="1">
      <alignment horizontal="center" vertical="center" wrapText="1"/>
    </xf>
    <xf numFmtId="0" fontId="9" fillId="0" borderId="1" xfId="0" applyNumberFormat="1" applyFont="1" applyFill="1" applyBorder="1" applyAlignment="1">
      <alignment horizontal="left" vertical="center" wrapText="1"/>
    </xf>
    <xf numFmtId="49" fontId="9" fillId="0" borderId="1" xfId="70" applyNumberFormat="1"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178" fontId="8" fillId="0" borderId="1" xfId="69" applyNumberFormat="1" applyFont="1" applyFill="1" applyBorder="1" applyAlignment="1">
      <alignment horizontal="center" vertical="center" wrapText="1"/>
    </xf>
    <xf numFmtId="178" fontId="9" fillId="0" borderId="1" xfId="69" applyNumberFormat="1" applyFont="1" applyFill="1" applyBorder="1" applyAlignment="1">
      <alignment horizontal="center" vertical="center" wrapText="1"/>
    </xf>
  </cellXfs>
  <cellStyles count="92">
    <cellStyle name="常规" xfId="0" builtinId="0"/>
    <cellStyle name="常规 4 2 2" xfId="1"/>
    <cellStyle name="货币[0]" xfId="2" builtinId="7"/>
    <cellStyle name="20% - 强调文字颜色 3" xfId="3" builtinId="38"/>
    <cellStyle name="输入" xfId="4" builtinId="20"/>
    <cellStyle name="货币" xfId="5" builtinId="4"/>
    <cellStyle name="千位分隔[0]" xfId="6" builtinId="6"/>
    <cellStyle name="60% - 强调文字颜色 1 3 5" xfId="7"/>
    <cellStyle name="常规 4 6" xfId="8"/>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常规 12" xfId="22"/>
    <cellStyle name="解释性文本" xfId="23" builtinId="53"/>
    <cellStyle name="标题 1" xfId="24" builtinId="16"/>
    <cellStyle name="常规 9" xfId="25"/>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常规 31" xfId="32"/>
    <cellStyle name="常规 26" xfId="33"/>
    <cellStyle name="检查单元格" xfId="34" builtinId="23"/>
    <cellStyle name="20% - 强调文字颜色 6" xfId="35" builtinId="50"/>
    <cellStyle name="强调文字颜色 2" xfId="36" builtinId="33"/>
    <cellStyle name="链接单元格" xfId="37" builtinId="24"/>
    <cellStyle name="汇总" xfId="38" builtinId="25"/>
    <cellStyle name="好" xfId="39" builtinId="26"/>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11" xfId="57"/>
    <cellStyle name="常规 2" xfId="58"/>
    <cellStyle name="常规 10 2 2" xfId="59"/>
    <cellStyle name="常规 2 7" xfId="60"/>
    <cellStyle name="常规 3" xfId="61"/>
    <cellStyle name="常规 4" xfId="62"/>
    <cellStyle name="常规 4 5" xfId="63"/>
    <cellStyle name="常规 4 2 3" xfId="64"/>
    <cellStyle name="常规 5" xfId="65"/>
    <cellStyle name="常规 7" xfId="66"/>
    <cellStyle name="常规_2014关闭表3_1_正表" xfId="67"/>
    <cellStyle name="常规_Sheet1" xfId="68"/>
    <cellStyle name="常规_Sheet1_Sheet4_1_正表_1" xfId="69"/>
    <cellStyle name="常规_Sheet1_正表_143" xfId="70"/>
    <cellStyle name="常规_Sheet6" xfId="71"/>
    <cellStyle name="常规_Sheet1_1" xfId="72"/>
    <cellStyle name="常规 12 2" xfId="73"/>
    <cellStyle name="常规 5 4" xfId="74"/>
    <cellStyle name="常规 8" xfId="75"/>
    <cellStyle name="常规 10" xfId="76"/>
    <cellStyle name="常规 23" xfId="77"/>
    <cellStyle name="常规_Sheet1_1 4" xfId="78"/>
    <cellStyle name="常规 22" xfId="79"/>
    <cellStyle name="常规 28" xfId="80"/>
    <cellStyle name="常规 25" xfId="81"/>
    <cellStyle name="常规 30" xfId="82"/>
    <cellStyle name="常规 2 3" xfId="83"/>
    <cellStyle name="常规 24" xfId="84"/>
    <cellStyle name="常规 27" xfId="85"/>
    <cellStyle name="常规 21" xfId="86"/>
    <cellStyle name="常规 10 2" xfId="87"/>
    <cellStyle name="常规 10 2 3" xfId="88"/>
    <cellStyle name="常规 10 3" xfId="89"/>
    <cellStyle name="常规 13" xfId="90"/>
    <cellStyle name="常规_2014关闭表3_1" xfId="91"/>
  </cellStyles>
  <dxfs count="3">
    <dxf>
      <fill>
        <patternFill patternType="solid">
          <bgColor rgb="FFFFC7CE"/>
        </patternFill>
      </fill>
    </dxf>
    <dxf>
      <font>
        <color rgb="FF9C0006"/>
      </font>
    </dxf>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S213"/>
  <sheetViews>
    <sheetView tabSelected="1" workbookViewId="0">
      <pane xSplit="1" ySplit="4" topLeftCell="B5" activePane="bottomRight" state="frozen"/>
      <selection/>
      <selection pane="topRight"/>
      <selection pane="bottomLeft"/>
      <selection pane="bottomRight" activeCell="K5" sqref="K5"/>
    </sheetView>
  </sheetViews>
  <sheetFormatPr defaultColWidth="9" defaultRowHeight="12"/>
  <cols>
    <col min="1" max="3" width="7.88333333333333" style="2" customWidth="1"/>
    <col min="4" max="4" width="15.625" style="2" customWidth="1"/>
    <col min="5" max="5" width="21.125" style="2" customWidth="1"/>
    <col min="6" max="6" width="14.75" style="3" customWidth="1"/>
    <col min="7" max="7" width="10.6333333333333" style="2" customWidth="1"/>
    <col min="8" max="8" width="10.6333333333333" style="4" customWidth="1"/>
    <col min="9" max="9" width="18.375" style="3" customWidth="1"/>
    <col min="10" max="10" width="20.25" style="4" customWidth="1"/>
    <col min="11" max="11" width="10.75" style="4" customWidth="1"/>
    <col min="12" max="12" width="12.5" style="4" customWidth="1"/>
    <col min="13" max="13" width="13.875" style="3" customWidth="1"/>
    <col min="14" max="14" width="44" style="5" customWidth="1"/>
    <col min="15" max="15" width="10.25" style="4" customWidth="1"/>
    <col min="16" max="16" width="26.25" style="4" customWidth="1"/>
    <col min="17" max="17" width="18.125" style="4" customWidth="1"/>
    <col min="18" max="18" width="11.875" style="4" hidden="1" customWidth="1"/>
    <col min="19" max="19" width="10.25" style="4" hidden="1" customWidth="1"/>
    <col min="20" max="16358" width="9" style="2" customWidth="1"/>
    <col min="16359" max="16384" width="9" style="2"/>
  </cols>
  <sheetData>
    <row r="1" ht="26" customHeight="1" spans="1:19">
      <c r="A1" s="6" t="s">
        <v>0</v>
      </c>
      <c r="B1" s="6"/>
      <c r="C1" s="6"/>
      <c r="D1" s="7"/>
      <c r="E1" s="8"/>
      <c r="F1" s="9"/>
      <c r="G1" s="8"/>
      <c r="H1" s="10"/>
      <c r="I1" s="9"/>
      <c r="L1" s="3"/>
      <c r="M1" s="9"/>
      <c r="N1" s="30"/>
      <c r="R1" s="3"/>
      <c r="S1" s="3"/>
    </row>
    <row r="2" ht="34" customHeight="1" spans="1:19">
      <c r="A2" s="11" t="s">
        <v>1</v>
      </c>
      <c r="B2" s="11"/>
      <c r="C2" s="11"/>
      <c r="D2" s="11"/>
      <c r="E2" s="11"/>
      <c r="F2" s="11"/>
      <c r="G2" s="11"/>
      <c r="H2" s="11"/>
      <c r="I2" s="11"/>
      <c r="J2" s="11"/>
      <c r="K2" s="11"/>
      <c r="L2" s="11"/>
      <c r="M2" s="11"/>
      <c r="N2" s="11"/>
      <c r="O2" s="11"/>
      <c r="P2" s="11"/>
      <c r="Q2" s="11"/>
      <c r="R2" s="11"/>
      <c r="S2" s="11"/>
    </row>
    <row r="3" ht="33" hidden="1" customHeight="1" spans="1:19">
      <c r="A3" s="12" t="s">
        <v>2</v>
      </c>
      <c r="B3" s="12" t="s">
        <v>2</v>
      </c>
      <c r="C3" s="12" t="s">
        <v>2</v>
      </c>
      <c r="D3" s="12" t="s">
        <v>2</v>
      </c>
      <c r="E3" s="12" t="s">
        <v>2</v>
      </c>
      <c r="F3" s="12" t="s">
        <v>2</v>
      </c>
      <c r="G3" s="12" t="s">
        <v>2</v>
      </c>
      <c r="H3" s="12" t="s">
        <v>2</v>
      </c>
      <c r="I3" s="12" t="s">
        <v>2</v>
      </c>
      <c r="J3" s="12" t="s">
        <v>2</v>
      </c>
      <c r="K3" s="12" t="s">
        <v>2</v>
      </c>
      <c r="L3" s="12" t="s">
        <v>2</v>
      </c>
      <c r="M3" s="12" t="s">
        <v>2</v>
      </c>
      <c r="N3" s="12" t="s">
        <v>2</v>
      </c>
      <c r="O3" s="12" t="s">
        <v>2</v>
      </c>
      <c r="P3" s="12" t="s">
        <v>2</v>
      </c>
      <c r="Q3" s="12" t="s">
        <v>2</v>
      </c>
      <c r="R3" s="13" t="s">
        <v>3</v>
      </c>
      <c r="S3" s="13" t="s">
        <v>3</v>
      </c>
    </row>
    <row r="4" s="1" customFormat="1" ht="45" customHeight="1" spans="1:19">
      <c r="A4" s="12" t="s">
        <v>4</v>
      </c>
      <c r="B4" s="12" t="s">
        <v>5</v>
      </c>
      <c r="C4" s="12" t="s">
        <v>6</v>
      </c>
      <c r="D4" s="12" t="s">
        <v>7</v>
      </c>
      <c r="E4" s="12" t="s">
        <v>8</v>
      </c>
      <c r="F4" s="12" t="s">
        <v>9</v>
      </c>
      <c r="G4" s="12" t="s">
        <v>10</v>
      </c>
      <c r="H4" s="13" t="s">
        <v>11</v>
      </c>
      <c r="I4" s="31" t="s">
        <v>12</v>
      </c>
      <c r="J4" s="13" t="s">
        <v>13</v>
      </c>
      <c r="K4" s="13" t="s">
        <v>14</v>
      </c>
      <c r="L4" s="32" t="s">
        <v>15</v>
      </c>
      <c r="M4" s="32" t="s">
        <v>16</v>
      </c>
      <c r="N4" s="13" t="s">
        <v>17</v>
      </c>
      <c r="O4" s="13" t="s">
        <v>18</v>
      </c>
      <c r="P4" s="13" t="s">
        <v>19</v>
      </c>
      <c r="Q4" s="13" t="s">
        <v>20</v>
      </c>
      <c r="R4" s="32" t="s">
        <v>21</v>
      </c>
      <c r="S4" s="32" t="s">
        <v>22</v>
      </c>
    </row>
    <row r="5" s="1" customFormat="1" ht="31" customHeight="1" spans="1:19">
      <c r="A5" s="12"/>
      <c r="B5" s="12"/>
      <c r="C5" s="12"/>
      <c r="D5" s="12" t="s">
        <v>23</v>
      </c>
      <c r="E5" s="12"/>
      <c r="F5" s="12"/>
      <c r="G5" s="12">
        <f>G6+G17+G64+G76+G110+G127+G168</f>
        <v>165</v>
      </c>
      <c r="H5" s="12"/>
      <c r="I5" s="12">
        <f>I6+I17+I64+I76+I110+I127+I168</f>
        <v>32100.6</v>
      </c>
      <c r="J5" s="12">
        <f>J6+J17+J64+J76+J110+J127+J168</f>
        <v>37516.64</v>
      </c>
      <c r="K5" s="12">
        <f>K6+K17+K64+K76+K110+K127+K168</f>
        <v>5416.04</v>
      </c>
      <c r="L5" s="32"/>
      <c r="M5" s="32"/>
      <c r="N5" s="13"/>
      <c r="O5" s="13"/>
      <c r="P5" s="13"/>
      <c r="Q5" s="13"/>
      <c r="R5" s="32"/>
      <c r="S5" s="32"/>
    </row>
    <row r="6" s="1" customFormat="1" ht="31" customHeight="1" spans="1:19">
      <c r="A6" s="12"/>
      <c r="B6" s="12"/>
      <c r="C6" s="12"/>
      <c r="D6" s="12" t="s">
        <v>24</v>
      </c>
      <c r="E6" s="12"/>
      <c r="F6" s="12"/>
      <c r="G6" s="12">
        <f>G7+G14</f>
        <v>8</v>
      </c>
      <c r="H6" s="12"/>
      <c r="I6" s="12">
        <f>I7+I14</f>
        <v>1357</v>
      </c>
      <c r="J6" s="12">
        <f>J7+J14</f>
        <v>1018</v>
      </c>
      <c r="K6" s="12">
        <f>K7+K14</f>
        <v>-339</v>
      </c>
      <c r="L6" s="32"/>
      <c r="M6" s="32"/>
      <c r="N6" s="13"/>
      <c r="O6" s="13"/>
      <c r="P6" s="13"/>
      <c r="Q6" s="13"/>
      <c r="R6" s="32"/>
      <c r="S6" s="32"/>
    </row>
    <row r="7" s="1" customFormat="1" ht="31" hidden="1" customHeight="1" spans="1:19">
      <c r="A7" s="12" t="s">
        <v>25</v>
      </c>
      <c r="B7" s="12"/>
      <c r="C7" s="12"/>
      <c r="D7" s="12" t="s">
        <v>26</v>
      </c>
      <c r="E7" s="12" t="s">
        <v>27</v>
      </c>
      <c r="F7" s="12"/>
      <c r="G7" s="12">
        <v>6</v>
      </c>
      <c r="H7" s="13"/>
      <c r="I7" s="31">
        <f>SUM(I8:I13)</f>
        <v>1046</v>
      </c>
      <c r="J7" s="31">
        <f>SUM(J8:J13)</f>
        <v>707</v>
      </c>
      <c r="K7" s="31">
        <f>SUM(K8:K13)</f>
        <v>-339</v>
      </c>
      <c r="L7" s="32"/>
      <c r="M7" s="32"/>
      <c r="N7" s="13"/>
      <c r="O7" s="13"/>
      <c r="P7" s="13"/>
      <c r="Q7" s="13"/>
      <c r="R7" s="32"/>
      <c r="S7" s="32"/>
    </row>
    <row r="8" ht="62" customHeight="1" spans="1:19">
      <c r="A8" s="14">
        <f>COUNT($A$1:A4)+1</f>
        <v>1</v>
      </c>
      <c r="B8" s="14" t="s">
        <v>28</v>
      </c>
      <c r="C8" s="15" t="s">
        <v>29</v>
      </c>
      <c r="D8" s="15" t="s">
        <v>30</v>
      </c>
      <c r="E8" s="15" t="s">
        <v>31</v>
      </c>
      <c r="F8" s="15" t="s">
        <v>32</v>
      </c>
      <c r="G8" s="15" t="s">
        <v>33</v>
      </c>
      <c r="H8" s="16" t="s">
        <v>34</v>
      </c>
      <c r="I8" s="15">
        <v>119</v>
      </c>
      <c r="J8" s="14">
        <v>0</v>
      </c>
      <c r="K8" s="14">
        <f t="shared" ref="K8:K13" si="0">J8-I8</f>
        <v>-119</v>
      </c>
      <c r="L8" s="14" t="s">
        <v>35</v>
      </c>
      <c r="M8" s="14" t="s">
        <v>36</v>
      </c>
      <c r="N8" s="33" t="s">
        <v>37</v>
      </c>
      <c r="O8" s="14" t="s">
        <v>38</v>
      </c>
      <c r="P8" s="14" t="s">
        <v>35</v>
      </c>
      <c r="Q8" s="14" t="s">
        <v>39</v>
      </c>
      <c r="R8" s="14"/>
      <c r="S8" s="14"/>
    </row>
    <row r="9" ht="62" customHeight="1" spans="1:19">
      <c r="A9" s="14">
        <f>COUNT($A$1:A8)+1</f>
        <v>2</v>
      </c>
      <c r="B9" s="14" t="s">
        <v>28</v>
      </c>
      <c r="C9" s="15" t="s">
        <v>29</v>
      </c>
      <c r="D9" s="15" t="s">
        <v>30</v>
      </c>
      <c r="E9" s="15" t="s">
        <v>31</v>
      </c>
      <c r="F9" s="15" t="s">
        <v>32</v>
      </c>
      <c r="G9" s="15" t="s">
        <v>40</v>
      </c>
      <c r="H9" s="16" t="s">
        <v>34</v>
      </c>
      <c r="I9" s="15">
        <v>220</v>
      </c>
      <c r="J9" s="14">
        <v>0</v>
      </c>
      <c r="K9" s="14">
        <f t="shared" si="0"/>
        <v>-220</v>
      </c>
      <c r="L9" s="14" t="s">
        <v>35</v>
      </c>
      <c r="M9" s="14" t="s">
        <v>36</v>
      </c>
      <c r="N9" s="33" t="s">
        <v>37</v>
      </c>
      <c r="O9" s="14" t="s">
        <v>38</v>
      </c>
      <c r="P9" s="14" t="s">
        <v>35</v>
      </c>
      <c r="Q9" s="14" t="s">
        <v>39</v>
      </c>
      <c r="R9" s="14"/>
      <c r="S9" s="14"/>
    </row>
    <row r="10" ht="62" customHeight="1" spans="1:19">
      <c r="A10" s="14">
        <f>COUNT($A$1:A9)+1</f>
        <v>3</v>
      </c>
      <c r="B10" s="14" t="s">
        <v>28</v>
      </c>
      <c r="C10" s="15" t="s">
        <v>29</v>
      </c>
      <c r="D10" s="17" t="s">
        <v>41</v>
      </c>
      <c r="E10" s="17" t="s">
        <v>42</v>
      </c>
      <c r="F10" s="17" t="s">
        <v>32</v>
      </c>
      <c r="G10" s="15" t="s">
        <v>40</v>
      </c>
      <c r="H10" s="16" t="s">
        <v>34</v>
      </c>
      <c r="I10" s="15">
        <v>240</v>
      </c>
      <c r="J10" s="14">
        <f>I10</f>
        <v>240</v>
      </c>
      <c r="K10" s="14">
        <f t="shared" si="0"/>
        <v>0</v>
      </c>
      <c r="L10" s="14" t="s">
        <v>35</v>
      </c>
      <c r="M10" s="14" t="s">
        <v>43</v>
      </c>
      <c r="N10" s="34" t="s">
        <v>44</v>
      </c>
      <c r="O10" s="14" t="s">
        <v>45</v>
      </c>
      <c r="P10" s="14" t="s">
        <v>35</v>
      </c>
      <c r="Q10" s="14" t="s">
        <v>39</v>
      </c>
      <c r="R10" s="14"/>
      <c r="S10" s="14"/>
    </row>
    <row r="11" ht="62" customHeight="1" spans="1:19">
      <c r="A11" s="14">
        <f>COUNT($A$1:A10)+1</f>
        <v>4</v>
      </c>
      <c r="B11" s="14" t="s">
        <v>28</v>
      </c>
      <c r="C11" s="15" t="s">
        <v>29</v>
      </c>
      <c r="D11" s="15" t="s">
        <v>30</v>
      </c>
      <c r="E11" s="17" t="s">
        <v>46</v>
      </c>
      <c r="F11" s="17" t="s">
        <v>32</v>
      </c>
      <c r="G11" s="15" t="s">
        <v>33</v>
      </c>
      <c r="H11" s="16" t="s">
        <v>34</v>
      </c>
      <c r="I11" s="15">
        <v>119</v>
      </c>
      <c r="J11" s="14">
        <f>I11</f>
        <v>119</v>
      </c>
      <c r="K11" s="14">
        <f t="shared" si="0"/>
        <v>0</v>
      </c>
      <c r="L11" s="14" t="s">
        <v>35</v>
      </c>
      <c r="M11" s="14" t="s">
        <v>43</v>
      </c>
      <c r="N11" s="34" t="s">
        <v>44</v>
      </c>
      <c r="O11" s="14" t="s">
        <v>45</v>
      </c>
      <c r="P11" s="14" t="s">
        <v>35</v>
      </c>
      <c r="Q11" s="14" t="s">
        <v>39</v>
      </c>
      <c r="R11" s="14"/>
      <c r="S11" s="14"/>
    </row>
    <row r="12" ht="62" customHeight="1" spans="1:19">
      <c r="A12" s="14">
        <f>COUNT($A$1:A11)+1</f>
        <v>5</v>
      </c>
      <c r="B12" s="14" t="s">
        <v>28</v>
      </c>
      <c r="C12" s="15" t="s">
        <v>29</v>
      </c>
      <c r="D12" s="15" t="s">
        <v>30</v>
      </c>
      <c r="E12" s="17" t="s">
        <v>46</v>
      </c>
      <c r="F12" s="17" t="s">
        <v>32</v>
      </c>
      <c r="G12" s="15" t="s">
        <v>40</v>
      </c>
      <c r="H12" s="16" t="s">
        <v>34</v>
      </c>
      <c r="I12" s="15">
        <v>240</v>
      </c>
      <c r="J12" s="14">
        <f>I12</f>
        <v>240</v>
      </c>
      <c r="K12" s="14">
        <f t="shared" si="0"/>
        <v>0</v>
      </c>
      <c r="L12" s="14" t="s">
        <v>35</v>
      </c>
      <c r="M12" s="14" t="s">
        <v>43</v>
      </c>
      <c r="N12" s="34" t="s">
        <v>44</v>
      </c>
      <c r="O12" s="14" t="s">
        <v>45</v>
      </c>
      <c r="P12" s="14" t="s">
        <v>35</v>
      </c>
      <c r="Q12" s="14" t="s">
        <v>39</v>
      </c>
      <c r="R12" s="14"/>
      <c r="S12" s="14"/>
    </row>
    <row r="13" ht="62" customHeight="1" spans="1:19">
      <c r="A13" s="15">
        <f>COUNT($A$1:A12)+1</f>
        <v>6</v>
      </c>
      <c r="B13" s="15" t="s">
        <v>28</v>
      </c>
      <c r="C13" s="15" t="s">
        <v>29</v>
      </c>
      <c r="D13" s="15" t="s">
        <v>47</v>
      </c>
      <c r="E13" s="15" t="s">
        <v>48</v>
      </c>
      <c r="F13" s="15" t="s">
        <v>32</v>
      </c>
      <c r="G13" s="15" t="s">
        <v>33</v>
      </c>
      <c r="H13" s="16" t="s">
        <v>49</v>
      </c>
      <c r="I13" s="15">
        <v>108</v>
      </c>
      <c r="J13" s="14">
        <f>I13</f>
        <v>108</v>
      </c>
      <c r="K13" s="14">
        <f t="shared" si="0"/>
        <v>0</v>
      </c>
      <c r="L13" s="14" t="s">
        <v>50</v>
      </c>
      <c r="M13" s="15" t="s">
        <v>43</v>
      </c>
      <c r="N13" s="34" t="s">
        <v>44</v>
      </c>
      <c r="O13" s="14" t="s">
        <v>45</v>
      </c>
      <c r="P13" s="14" t="s">
        <v>35</v>
      </c>
      <c r="Q13" s="14" t="s">
        <v>51</v>
      </c>
      <c r="R13" s="15"/>
      <c r="S13" s="15"/>
    </row>
    <row r="14" s="1" customFormat="1" ht="31" hidden="1" customHeight="1" spans="1:19">
      <c r="A14" s="18" t="s">
        <v>52</v>
      </c>
      <c r="B14" s="18"/>
      <c r="C14" s="18"/>
      <c r="D14" s="18" t="s">
        <v>53</v>
      </c>
      <c r="E14" s="12" t="s">
        <v>27</v>
      </c>
      <c r="F14" s="18"/>
      <c r="G14" s="18">
        <v>2</v>
      </c>
      <c r="H14" s="19"/>
      <c r="I14" s="18">
        <f>SUM(I15:I16)</f>
        <v>311</v>
      </c>
      <c r="J14" s="18">
        <f>SUM(J15:J16)</f>
        <v>311</v>
      </c>
      <c r="K14" s="18">
        <f>SUM(K15:K16)</f>
        <v>0</v>
      </c>
      <c r="L14" s="20"/>
      <c r="M14" s="18"/>
      <c r="N14" s="18"/>
      <c r="O14" s="20"/>
      <c r="P14" s="20"/>
      <c r="Q14" s="20"/>
      <c r="R14" s="18"/>
      <c r="S14" s="18"/>
    </row>
    <row r="15" ht="62" customHeight="1" spans="1:19">
      <c r="A15" s="15">
        <f>COUNT($A$1:A13)+1</f>
        <v>7</v>
      </c>
      <c r="B15" s="15" t="s">
        <v>28</v>
      </c>
      <c r="C15" s="15" t="s">
        <v>54</v>
      </c>
      <c r="D15" s="15" t="s">
        <v>55</v>
      </c>
      <c r="E15" s="15" t="s">
        <v>56</v>
      </c>
      <c r="F15" s="15" t="s">
        <v>32</v>
      </c>
      <c r="G15" s="15" t="s">
        <v>33</v>
      </c>
      <c r="H15" s="16" t="s">
        <v>49</v>
      </c>
      <c r="I15" s="15">
        <v>108</v>
      </c>
      <c r="J15" s="14">
        <f>I15</f>
        <v>108</v>
      </c>
      <c r="K15" s="14">
        <f>J15-I15</f>
        <v>0</v>
      </c>
      <c r="L15" s="14" t="s">
        <v>35</v>
      </c>
      <c r="M15" s="15" t="s">
        <v>43</v>
      </c>
      <c r="N15" s="34" t="s">
        <v>44</v>
      </c>
      <c r="O15" s="14" t="s">
        <v>45</v>
      </c>
      <c r="P15" s="14" t="s">
        <v>35</v>
      </c>
      <c r="Q15" s="14" t="s">
        <v>39</v>
      </c>
      <c r="R15" s="15"/>
      <c r="S15" s="15"/>
    </row>
    <row r="16" ht="62" customHeight="1" spans="1:19">
      <c r="A16" s="15">
        <f>COUNT($A$1:A15)+1</f>
        <v>8</v>
      </c>
      <c r="B16" s="15" t="s">
        <v>28</v>
      </c>
      <c r="C16" s="15" t="s">
        <v>54</v>
      </c>
      <c r="D16" s="15" t="s">
        <v>55</v>
      </c>
      <c r="E16" s="15" t="s">
        <v>56</v>
      </c>
      <c r="F16" s="15" t="s">
        <v>32</v>
      </c>
      <c r="G16" s="15" t="s">
        <v>40</v>
      </c>
      <c r="H16" s="16" t="s">
        <v>49</v>
      </c>
      <c r="I16" s="15">
        <v>203</v>
      </c>
      <c r="J16" s="14">
        <f>I16</f>
        <v>203</v>
      </c>
      <c r="K16" s="14">
        <f>J16-I16</f>
        <v>0</v>
      </c>
      <c r="L16" s="14" t="s">
        <v>35</v>
      </c>
      <c r="M16" s="15" t="s">
        <v>43</v>
      </c>
      <c r="N16" s="34" t="s">
        <v>44</v>
      </c>
      <c r="O16" s="14" t="s">
        <v>45</v>
      </c>
      <c r="P16" s="14" t="s">
        <v>35</v>
      </c>
      <c r="Q16" s="14" t="s">
        <v>39</v>
      </c>
      <c r="R16" s="15"/>
      <c r="S16" s="15"/>
    </row>
    <row r="17" s="1" customFormat="1" ht="31" customHeight="1" spans="1:19">
      <c r="A17" s="18"/>
      <c r="B17" s="18"/>
      <c r="C17" s="18"/>
      <c r="D17" s="18" t="s">
        <v>57</v>
      </c>
      <c r="E17" s="18"/>
      <c r="F17" s="18"/>
      <c r="G17" s="18">
        <f>G18+G22+G25+G29+G39+G42</f>
        <v>40</v>
      </c>
      <c r="H17" s="18"/>
      <c r="I17" s="18">
        <f>I18+I22+I25+I29+I39+I42</f>
        <v>7680.6</v>
      </c>
      <c r="J17" s="18">
        <f>J18+J22+J25+J29+J39+J42</f>
        <v>9429.64</v>
      </c>
      <c r="K17" s="18">
        <f>K18+K22+K25+K29+K39+K42</f>
        <v>1749.04</v>
      </c>
      <c r="L17" s="20"/>
      <c r="M17" s="18"/>
      <c r="N17" s="18"/>
      <c r="O17" s="20"/>
      <c r="P17" s="20"/>
      <c r="Q17" s="20"/>
      <c r="R17" s="18"/>
      <c r="S17" s="18"/>
    </row>
    <row r="18" s="1" customFormat="1" ht="31" hidden="1" customHeight="1" spans="1:19">
      <c r="A18" s="18" t="s">
        <v>25</v>
      </c>
      <c r="B18" s="18"/>
      <c r="C18" s="18"/>
      <c r="D18" s="18" t="s">
        <v>58</v>
      </c>
      <c r="E18" s="12" t="s">
        <v>27</v>
      </c>
      <c r="F18" s="18"/>
      <c r="G18" s="18">
        <v>3</v>
      </c>
      <c r="H18" s="19"/>
      <c r="I18" s="18">
        <f>SUM(I19:I21)</f>
        <v>661.6</v>
      </c>
      <c r="J18" s="18">
        <f>SUM(J19:J21)</f>
        <v>1009</v>
      </c>
      <c r="K18" s="18">
        <f>SUM(K19:K21)</f>
        <v>347.4</v>
      </c>
      <c r="L18" s="20"/>
      <c r="M18" s="18"/>
      <c r="N18" s="18"/>
      <c r="O18" s="20"/>
      <c r="P18" s="20"/>
      <c r="Q18" s="20"/>
      <c r="R18" s="18"/>
      <c r="S18" s="18"/>
    </row>
    <row r="19" ht="96" customHeight="1" spans="1:19">
      <c r="A19" s="14">
        <f>COUNT($A$1:A16)+1</f>
        <v>9</v>
      </c>
      <c r="B19" s="14" t="s">
        <v>59</v>
      </c>
      <c r="C19" s="15" t="s">
        <v>60</v>
      </c>
      <c r="D19" s="15" t="s">
        <v>61</v>
      </c>
      <c r="E19" s="15" t="s">
        <v>62</v>
      </c>
      <c r="F19" s="15" t="s">
        <v>32</v>
      </c>
      <c r="G19" s="15" t="s">
        <v>40</v>
      </c>
      <c r="H19" s="16" t="s">
        <v>34</v>
      </c>
      <c r="I19" s="29">
        <v>312.6</v>
      </c>
      <c r="J19" s="14">
        <v>450</v>
      </c>
      <c r="K19" s="14">
        <f>J19-I19</f>
        <v>137.4</v>
      </c>
      <c r="L19" s="14" t="s">
        <v>50</v>
      </c>
      <c r="M19" s="14" t="s">
        <v>43</v>
      </c>
      <c r="N19" s="33" t="s">
        <v>63</v>
      </c>
      <c r="O19" s="14">
        <v>0.9</v>
      </c>
      <c r="P19" s="14" t="s">
        <v>64</v>
      </c>
      <c r="Q19" s="14" t="s">
        <v>65</v>
      </c>
      <c r="R19" s="14" t="s">
        <v>66</v>
      </c>
      <c r="S19" s="14" t="s">
        <v>67</v>
      </c>
    </row>
    <row r="20" ht="62" customHeight="1" spans="1:19">
      <c r="A20" s="14">
        <f>COUNT($A$1:A19)+1</f>
        <v>10</v>
      </c>
      <c r="B20" s="14" t="s">
        <v>59</v>
      </c>
      <c r="C20" s="15" t="s">
        <v>60</v>
      </c>
      <c r="D20" s="15" t="s">
        <v>68</v>
      </c>
      <c r="E20" s="15" t="s">
        <v>69</v>
      </c>
      <c r="F20" s="15" t="s">
        <v>32</v>
      </c>
      <c r="G20" s="15" t="s">
        <v>40</v>
      </c>
      <c r="H20" s="16" t="s">
        <v>34</v>
      </c>
      <c r="I20" s="15">
        <v>240</v>
      </c>
      <c r="J20" s="14">
        <v>450</v>
      </c>
      <c r="K20" s="14">
        <f>J20-I20</f>
        <v>210</v>
      </c>
      <c r="L20" s="14" t="s">
        <v>50</v>
      </c>
      <c r="M20" s="14" t="s">
        <v>70</v>
      </c>
      <c r="N20" s="33" t="s">
        <v>63</v>
      </c>
      <c r="O20" s="14">
        <v>0.9</v>
      </c>
      <c r="P20" s="14" t="s">
        <v>64</v>
      </c>
      <c r="Q20" s="14"/>
      <c r="R20" s="14" t="s">
        <v>71</v>
      </c>
      <c r="S20" s="14" t="s">
        <v>72</v>
      </c>
    </row>
    <row r="21" ht="62" customHeight="1" spans="1:19">
      <c r="A21" s="14">
        <f>COUNT($A$1:A20)+1</f>
        <v>11</v>
      </c>
      <c r="B21" s="14" t="s">
        <v>59</v>
      </c>
      <c r="C21" s="15" t="s">
        <v>60</v>
      </c>
      <c r="D21" s="15" t="s">
        <v>68</v>
      </c>
      <c r="E21" s="15" t="s">
        <v>69</v>
      </c>
      <c r="F21" s="17" t="s">
        <v>32</v>
      </c>
      <c r="G21" s="15" t="s">
        <v>33</v>
      </c>
      <c r="H21" s="16" t="s">
        <v>34</v>
      </c>
      <c r="I21" s="15">
        <v>109</v>
      </c>
      <c r="J21" s="14">
        <f>I21</f>
        <v>109</v>
      </c>
      <c r="K21" s="14">
        <f>J21-I21</f>
        <v>0</v>
      </c>
      <c r="L21" s="14" t="s">
        <v>35</v>
      </c>
      <c r="M21" s="14" t="s">
        <v>70</v>
      </c>
      <c r="N21" s="34" t="s">
        <v>44</v>
      </c>
      <c r="O21" s="14" t="s">
        <v>45</v>
      </c>
      <c r="P21" s="14" t="s">
        <v>35</v>
      </c>
      <c r="Q21" s="14" t="s">
        <v>39</v>
      </c>
      <c r="R21" s="14"/>
      <c r="S21" s="14"/>
    </row>
    <row r="22" s="1" customFormat="1" ht="31" hidden="1" customHeight="1" spans="1:19">
      <c r="A22" s="20" t="s">
        <v>52</v>
      </c>
      <c r="B22" s="20"/>
      <c r="C22" s="18"/>
      <c r="D22" s="18" t="s">
        <v>73</v>
      </c>
      <c r="E22" s="12" t="s">
        <v>27</v>
      </c>
      <c r="F22" s="21"/>
      <c r="G22" s="18">
        <v>2</v>
      </c>
      <c r="H22" s="19"/>
      <c r="I22" s="18">
        <f>SUM(I23:I24)</f>
        <v>359</v>
      </c>
      <c r="J22" s="18">
        <f>SUM(J23:J24)</f>
        <v>359</v>
      </c>
      <c r="K22" s="18">
        <f>SUM(K23:K24)</f>
        <v>0</v>
      </c>
      <c r="L22" s="20"/>
      <c r="M22" s="20"/>
      <c r="N22" s="18"/>
      <c r="O22" s="20"/>
      <c r="P22" s="20"/>
      <c r="Q22" s="20"/>
      <c r="R22" s="20"/>
      <c r="S22" s="20"/>
    </row>
    <row r="23" ht="62" customHeight="1" spans="1:19">
      <c r="A23" s="14">
        <f>COUNT($A$1:A21)+1</f>
        <v>12</v>
      </c>
      <c r="B23" s="14" t="s">
        <v>59</v>
      </c>
      <c r="C23" s="15" t="s">
        <v>74</v>
      </c>
      <c r="D23" s="15" t="s">
        <v>75</v>
      </c>
      <c r="E23" s="15" t="s">
        <v>76</v>
      </c>
      <c r="F23" s="15" t="s">
        <v>32</v>
      </c>
      <c r="G23" s="15" t="s">
        <v>33</v>
      </c>
      <c r="H23" s="16" t="s">
        <v>34</v>
      </c>
      <c r="I23" s="15">
        <v>119</v>
      </c>
      <c r="J23" s="14">
        <f>I23</f>
        <v>119</v>
      </c>
      <c r="K23" s="14">
        <f>J23-I23</f>
        <v>0</v>
      </c>
      <c r="L23" s="14" t="s">
        <v>35</v>
      </c>
      <c r="M23" s="14" t="s">
        <v>43</v>
      </c>
      <c r="N23" s="34" t="s">
        <v>44</v>
      </c>
      <c r="O23" s="14" t="s">
        <v>45</v>
      </c>
      <c r="P23" s="14" t="s">
        <v>35</v>
      </c>
      <c r="Q23" s="14" t="s">
        <v>39</v>
      </c>
      <c r="R23" s="14"/>
      <c r="S23" s="14"/>
    </row>
    <row r="24" ht="62" customHeight="1" spans="1:19">
      <c r="A24" s="14">
        <f>COUNT($A$1:A23)+1</f>
        <v>13</v>
      </c>
      <c r="B24" s="14" t="s">
        <v>59</v>
      </c>
      <c r="C24" s="15" t="s">
        <v>74</v>
      </c>
      <c r="D24" s="15" t="s">
        <v>75</v>
      </c>
      <c r="E24" s="15" t="s">
        <v>76</v>
      </c>
      <c r="F24" s="15" t="s">
        <v>32</v>
      </c>
      <c r="G24" s="15" t="s">
        <v>40</v>
      </c>
      <c r="H24" s="16" t="s">
        <v>34</v>
      </c>
      <c r="I24" s="15">
        <v>240</v>
      </c>
      <c r="J24" s="14">
        <f>I24</f>
        <v>240</v>
      </c>
      <c r="K24" s="14">
        <f>J24-I24</f>
        <v>0</v>
      </c>
      <c r="L24" s="14" t="s">
        <v>35</v>
      </c>
      <c r="M24" s="14" t="s">
        <v>43</v>
      </c>
      <c r="N24" s="34" t="s">
        <v>44</v>
      </c>
      <c r="O24" s="14" t="s">
        <v>45</v>
      </c>
      <c r="P24" s="14" t="s">
        <v>35</v>
      </c>
      <c r="Q24" s="14" t="s">
        <v>39</v>
      </c>
      <c r="R24" s="14"/>
      <c r="S24" s="14"/>
    </row>
    <row r="25" s="1" customFormat="1" ht="31" hidden="1" customHeight="1" spans="1:19">
      <c r="A25" s="20" t="s">
        <v>77</v>
      </c>
      <c r="B25" s="20"/>
      <c r="C25" s="18"/>
      <c r="D25" s="18" t="s">
        <v>78</v>
      </c>
      <c r="E25" s="12" t="s">
        <v>27</v>
      </c>
      <c r="F25" s="18"/>
      <c r="G25" s="18">
        <v>3</v>
      </c>
      <c r="H25" s="19"/>
      <c r="I25" s="18">
        <f>SUM(I26:I28)</f>
        <v>545</v>
      </c>
      <c r="J25" s="18">
        <f>SUM(J26:J28)</f>
        <v>545</v>
      </c>
      <c r="K25" s="18">
        <f>SUM(K26:K28)</f>
        <v>0</v>
      </c>
      <c r="L25" s="20"/>
      <c r="M25" s="20"/>
      <c r="N25" s="18"/>
      <c r="O25" s="20"/>
      <c r="P25" s="20"/>
      <c r="Q25" s="20"/>
      <c r="R25" s="20"/>
      <c r="S25" s="20"/>
    </row>
    <row r="26" ht="62" customHeight="1" spans="1:19">
      <c r="A26" s="22">
        <f>COUNT($A$1:A24)+1</f>
        <v>14</v>
      </c>
      <c r="B26" s="23" t="s">
        <v>59</v>
      </c>
      <c r="C26" s="24" t="s">
        <v>79</v>
      </c>
      <c r="D26" s="25" t="s">
        <v>80</v>
      </c>
      <c r="E26" s="25" t="s">
        <v>81</v>
      </c>
      <c r="F26" s="25" t="s">
        <v>32</v>
      </c>
      <c r="G26" s="16" t="s">
        <v>33</v>
      </c>
      <c r="H26" s="16" t="s">
        <v>82</v>
      </c>
      <c r="I26" s="35">
        <v>203</v>
      </c>
      <c r="J26" s="14">
        <f>I26</f>
        <v>203</v>
      </c>
      <c r="K26" s="14">
        <f>J26-I26</f>
        <v>0</v>
      </c>
      <c r="L26" s="14" t="s">
        <v>35</v>
      </c>
      <c r="M26" s="16" t="s">
        <v>43</v>
      </c>
      <c r="N26" s="34" t="s">
        <v>44</v>
      </c>
      <c r="O26" s="14" t="s">
        <v>45</v>
      </c>
      <c r="P26" s="14" t="s">
        <v>35</v>
      </c>
      <c r="Q26" s="14" t="s">
        <v>39</v>
      </c>
      <c r="R26" s="16"/>
      <c r="S26" s="16"/>
    </row>
    <row r="27" ht="62" customHeight="1" spans="1:19">
      <c r="A27" s="15">
        <f>COUNT($A$1:A26)+1</f>
        <v>15</v>
      </c>
      <c r="B27" s="15" t="s">
        <v>59</v>
      </c>
      <c r="C27" s="15" t="s">
        <v>79</v>
      </c>
      <c r="D27" s="15" t="s">
        <v>83</v>
      </c>
      <c r="E27" s="15" t="s">
        <v>84</v>
      </c>
      <c r="F27" s="15" t="s">
        <v>32</v>
      </c>
      <c r="G27" s="15" t="s">
        <v>33</v>
      </c>
      <c r="H27" s="16" t="s">
        <v>49</v>
      </c>
      <c r="I27" s="15">
        <v>117</v>
      </c>
      <c r="J27" s="14">
        <f>I27</f>
        <v>117</v>
      </c>
      <c r="K27" s="14">
        <f>J27-I27</f>
        <v>0</v>
      </c>
      <c r="L27" s="14" t="s">
        <v>35</v>
      </c>
      <c r="M27" s="15" t="s">
        <v>43</v>
      </c>
      <c r="N27" s="34" t="s">
        <v>44</v>
      </c>
      <c r="O27" s="14" t="s">
        <v>45</v>
      </c>
      <c r="P27" s="14" t="s">
        <v>35</v>
      </c>
      <c r="Q27" s="14" t="s">
        <v>39</v>
      </c>
      <c r="R27" s="15"/>
      <c r="S27" s="15"/>
    </row>
    <row r="28" ht="62" customHeight="1" spans="1:19">
      <c r="A28" s="15">
        <f>COUNT($A$1:A27)+1</f>
        <v>16</v>
      </c>
      <c r="B28" s="15" t="s">
        <v>59</v>
      </c>
      <c r="C28" s="15" t="s">
        <v>79</v>
      </c>
      <c r="D28" s="15" t="s">
        <v>83</v>
      </c>
      <c r="E28" s="15" t="s">
        <v>84</v>
      </c>
      <c r="F28" s="15" t="s">
        <v>32</v>
      </c>
      <c r="G28" s="15" t="s">
        <v>40</v>
      </c>
      <c r="H28" s="16" t="s">
        <v>49</v>
      </c>
      <c r="I28" s="15">
        <v>225</v>
      </c>
      <c r="J28" s="14">
        <f>I28</f>
        <v>225</v>
      </c>
      <c r="K28" s="14">
        <f>J28-I28</f>
        <v>0</v>
      </c>
      <c r="L28" s="14" t="s">
        <v>35</v>
      </c>
      <c r="M28" s="15" t="s">
        <v>43</v>
      </c>
      <c r="N28" s="34" t="s">
        <v>44</v>
      </c>
      <c r="O28" s="14" t="s">
        <v>45</v>
      </c>
      <c r="P28" s="14" t="s">
        <v>35</v>
      </c>
      <c r="Q28" s="14" t="s">
        <v>39</v>
      </c>
      <c r="R28" s="15"/>
      <c r="S28" s="15"/>
    </row>
    <row r="29" s="1" customFormat="1" ht="31" hidden="1" customHeight="1" spans="1:19">
      <c r="A29" s="18" t="s">
        <v>85</v>
      </c>
      <c r="B29" s="18"/>
      <c r="C29" s="18"/>
      <c r="D29" s="18" t="s">
        <v>86</v>
      </c>
      <c r="E29" s="12" t="s">
        <v>27</v>
      </c>
      <c r="F29" s="18"/>
      <c r="G29" s="18">
        <v>9</v>
      </c>
      <c r="H29" s="19"/>
      <c r="I29" s="18">
        <f>SUM(I30:I38)</f>
        <v>1772</v>
      </c>
      <c r="J29" s="18">
        <f>SUM(J30:J38)</f>
        <v>2147</v>
      </c>
      <c r="K29" s="18">
        <f>SUM(K30:K38)</f>
        <v>375</v>
      </c>
      <c r="L29" s="20"/>
      <c r="M29" s="18"/>
      <c r="N29" s="18"/>
      <c r="O29" s="20"/>
      <c r="P29" s="20"/>
      <c r="Q29" s="20"/>
      <c r="R29" s="18"/>
      <c r="S29" s="18"/>
    </row>
    <row r="30" ht="62" customHeight="1" spans="1:19">
      <c r="A30" s="14">
        <f>COUNT($A$1:A28)+1</f>
        <v>17</v>
      </c>
      <c r="B30" s="14" t="s">
        <v>59</v>
      </c>
      <c r="C30" s="15" t="s">
        <v>87</v>
      </c>
      <c r="D30" s="15" t="s">
        <v>88</v>
      </c>
      <c r="E30" s="15" t="s">
        <v>89</v>
      </c>
      <c r="F30" s="15" t="s">
        <v>32</v>
      </c>
      <c r="G30" s="15" t="s">
        <v>40</v>
      </c>
      <c r="H30" s="16" t="s">
        <v>34</v>
      </c>
      <c r="I30" s="15">
        <v>240</v>
      </c>
      <c r="J30" s="14">
        <v>450</v>
      </c>
      <c r="K30" s="14">
        <f t="shared" ref="K30:K38" si="1">J30-I30</f>
        <v>210</v>
      </c>
      <c r="L30" s="36" t="s">
        <v>50</v>
      </c>
      <c r="M30" s="14" t="s">
        <v>90</v>
      </c>
      <c r="N30" s="33" t="s">
        <v>63</v>
      </c>
      <c r="O30" s="14">
        <v>0.9</v>
      </c>
      <c r="P30" s="14" t="s">
        <v>64</v>
      </c>
      <c r="Q30" s="14"/>
      <c r="R30" s="14" t="s">
        <v>71</v>
      </c>
      <c r="S30" s="14" t="s">
        <v>72</v>
      </c>
    </row>
    <row r="31" ht="62" customHeight="1" spans="1:19">
      <c r="A31" s="14">
        <f>COUNT($A$1:A30)+1</f>
        <v>18</v>
      </c>
      <c r="B31" s="14" t="s">
        <v>59</v>
      </c>
      <c r="C31" s="15" t="s">
        <v>87</v>
      </c>
      <c r="D31" s="15" t="s">
        <v>91</v>
      </c>
      <c r="E31" s="15" t="s">
        <v>92</v>
      </c>
      <c r="F31" s="15" t="s">
        <v>32</v>
      </c>
      <c r="G31" s="15" t="s">
        <v>40</v>
      </c>
      <c r="H31" s="16" t="s">
        <v>34</v>
      </c>
      <c r="I31" s="15">
        <v>240</v>
      </c>
      <c r="J31" s="14">
        <f>450*0.9</f>
        <v>405</v>
      </c>
      <c r="K31" s="14">
        <f t="shared" si="1"/>
        <v>165</v>
      </c>
      <c r="L31" s="36" t="s">
        <v>50</v>
      </c>
      <c r="M31" s="14" t="s">
        <v>93</v>
      </c>
      <c r="N31" s="33" t="s">
        <v>63</v>
      </c>
      <c r="O31" s="14">
        <v>0.9</v>
      </c>
      <c r="P31" s="14" t="s">
        <v>94</v>
      </c>
      <c r="Q31" s="14"/>
      <c r="R31" s="14" t="s">
        <v>95</v>
      </c>
      <c r="S31" s="14" t="s">
        <v>67</v>
      </c>
    </row>
    <row r="32" ht="62" customHeight="1" spans="1:19">
      <c r="A32" s="14">
        <f>COUNT($A$1:A31)+1</f>
        <v>19</v>
      </c>
      <c r="B32" s="14" t="s">
        <v>59</v>
      </c>
      <c r="C32" s="15" t="s">
        <v>87</v>
      </c>
      <c r="D32" s="15" t="s">
        <v>96</v>
      </c>
      <c r="E32" s="15" t="s">
        <v>97</v>
      </c>
      <c r="F32" s="15" t="s">
        <v>32</v>
      </c>
      <c r="G32" s="15" t="s">
        <v>33</v>
      </c>
      <c r="H32" s="16" t="s">
        <v>34</v>
      </c>
      <c r="I32" s="15">
        <v>109</v>
      </c>
      <c r="J32" s="14">
        <f t="shared" ref="J32:J38" si="2">I32</f>
        <v>109</v>
      </c>
      <c r="K32" s="14">
        <f t="shared" si="1"/>
        <v>0</v>
      </c>
      <c r="L32" s="14" t="s">
        <v>35</v>
      </c>
      <c r="M32" s="14" t="s">
        <v>43</v>
      </c>
      <c r="N32" s="34" t="s">
        <v>44</v>
      </c>
      <c r="O32" s="14" t="s">
        <v>45</v>
      </c>
      <c r="P32" s="14" t="s">
        <v>35</v>
      </c>
      <c r="Q32" s="14" t="s">
        <v>39</v>
      </c>
      <c r="R32" s="14"/>
      <c r="S32" s="14"/>
    </row>
    <row r="33" ht="62" customHeight="1" spans="1:19">
      <c r="A33" s="14">
        <f>COUNT($A$1:A32)+1</f>
        <v>20</v>
      </c>
      <c r="B33" s="14" t="s">
        <v>59</v>
      </c>
      <c r="C33" s="15" t="s">
        <v>87</v>
      </c>
      <c r="D33" s="15" t="s">
        <v>96</v>
      </c>
      <c r="E33" s="15" t="s">
        <v>97</v>
      </c>
      <c r="F33" s="15" t="s">
        <v>32</v>
      </c>
      <c r="G33" s="15" t="s">
        <v>40</v>
      </c>
      <c r="H33" s="16" t="s">
        <v>34</v>
      </c>
      <c r="I33" s="15">
        <v>240</v>
      </c>
      <c r="J33" s="14">
        <f t="shared" si="2"/>
        <v>240</v>
      </c>
      <c r="K33" s="14">
        <f t="shared" si="1"/>
        <v>0</v>
      </c>
      <c r="L33" s="14" t="s">
        <v>35</v>
      </c>
      <c r="M33" s="14" t="s">
        <v>43</v>
      </c>
      <c r="N33" s="34" t="s">
        <v>44</v>
      </c>
      <c r="O33" s="14" t="s">
        <v>45</v>
      </c>
      <c r="P33" s="14" t="s">
        <v>35</v>
      </c>
      <c r="Q33" s="14" t="s">
        <v>39</v>
      </c>
      <c r="R33" s="14"/>
      <c r="S33" s="14"/>
    </row>
    <row r="34" ht="62" customHeight="1" spans="1:19">
      <c r="A34" s="14">
        <f>COUNT($A$1:A33)+1</f>
        <v>21</v>
      </c>
      <c r="B34" s="14" t="s">
        <v>59</v>
      </c>
      <c r="C34" s="15" t="s">
        <v>87</v>
      </c>
      <c r="D34" s="15" t="s">
        <v>98</v>
      </c>
      <c r="E34" s="15" t="s">
        <v>99</v>
      </c>
      <c r="F34" s="15" t="s">
        <v>32</v>
      </c>
      <c r="G34" s="15" t="s">
        <v>33</v>
      </c>
      <c r="H34" s="16" t="s">
        <v>34</v>
      </c>
      <c r="I34" s="15">
        <v>119</v>
      </c>
      <c r="J34" s="14">
        <f t="shared" si="2"/>
        <v>119</v>
      </c>
      <c r="K34" s="14">
        <f t="shared" si="1"/>
        <v>0</v>
      </c>
      <c r="L34" s="14" t="s">
        <v>35</v>
      </c>
      <c r="M34" s="14" t="s">
        <v>43</v>
      </c>
      <c r="N34" s="34" t="s">
        <v>44</v>
      </c>
      <c r="O34" s="14" t="s">
        <v>45</v>
      </c>
      <c r="P34" s="14" t="s">
        <v>35</v>
      </c>
      <c r="Q34" s="14" t="s">
        <v>39</v>
      </c>
      <c r="R34" s="14"/>
      <c r="S34" s="14"/>
    </row>
    <row r="35" ht="62" customHeight="1" spans="1:19">
      <c r="A35" s="14">
        <f>COUNT($A$1:A34)+1</f>
        <v>22</v>
      </c>
      <c r="B35" s="14" t="s">
        <v>59</v>
      </c>
      <c r="C35" s="15" t="s">
        <v>87</v>
      </c>
      <c r="D35" s="15" t="s">
        <v>98</v>
      </c>
      <c r="E35" s="15" t="s">
        <v>99</v>
      </c>
      <c r="F35" s="15" t="s">
        <v>32</v>
      </c>
      <c r="G35" s="15" t="s">
        <v>40</v>
      </c>
      <c r="H35" s="16" t="s">
        <v>34</v>
      </c>
      <c r="I35" s="15">
        <v>240</v>
      </c>
      <c r="J35" s="14">
        <f t="shared" si="2"/>
        <v>240</v>
      </c>
      <c r="K35" s="14">
        <f t="shared" si="1"/>
        <v>0</v>
      </c>
      <c r="L35" s="14" t="s">
        <v>35</v>
      </c>
      <c r="M35" s="14" t="s">
        <v>43</v>
      </c>
      <c r="N35" s="34" t="s">
        <v>44</v>
      </c>
      <c r="O35" s="14" t="s">
        <v>45</v>
      </c>
      <c r="P35" s="14" t="s">
        <v>35</v>
      </c>
      <c r="Q35" s="14" t="s">
        <v>39</v>
      </c>
      <c r="R35" s="14"/>
      <c r="S35" s="14"/>
    </row>
    <row r="36" ht="62" customHeight="1" spans="1:19">
      <c r="A36" s="14">
        <f>COUNT($A$1:A35)+1</f>
        <v>23</v>
      </c>
      <c r="B36" s="14" t="s">
        <v>59</v>
      </c>
      <c r="C36" s="15" t="s">
        <v>87</v>
      </c>
      <c r="D36" s="15" t="s">
        <v>100</v>
      </c>
      <c r="E36" s="15" t="s">
        <v>101</v>
      </c>
      <c r="F36" s="15" t="s">
        <v>32</v>
      </c>
      <c r="G36" s="15" t="s">
        <v>33</v>
      </c>
      <c r="H36" s="16" t="s">
        <v>34</v>
      </c>
      <c r="I36" s="15">
        <v>119</v>
      </c>
      <c r="J36" s="14">
        <f t="shared" si="2"/>
        <v>119</v>
      </c>
      <c r="K36" s="14">
        <f t="shared" si="1"/>
        <v>0</v>
      </c>
      <c r="L36" s="14" t="s">
        <v>35</v>
      </c>
      <c r="M36" s="14" t="s">
        <v>43</v>
      </c>
      <c r="N36" s="34" t="s">
        <v>44</v>
      </c>
      <c r="O36" s="14" t="s">
        <v>45</v>
      </c>
      <c r="P36" s="14" t="s">
        <v>35</v>
      </c>
      <c r="Q36" s="14" t="s">
        <v>39</v>
      </c>
      <c r="R36" s="14"/>
      <c r="S36" s="14"/>
    </row>
    <row r="37" ht="62" customHeight="1" spans="1:19">
      <c r="A37" s="14">
        <f>COUNT($A$1:A36)+1</f>
        <v>24</v>
      </c>
      <c r="B37" s="14" t="s">
        <v>59</v>
      </c>
      <c r="C37" s="15" t="s">
        <v>87</v>
      </c>
      <c r="D37" s="15" t="s">
        <v>100</v>
      </c>
      <c r="E37" s="15" t="s">
        <v>101</v>
      </c>
      <c r="F37" s="15" t="s">
        <v>32</v>
      </c>
      <c r="G37" s="15" t="s">
        <v>40</v>
      </c>
      <c r="H37" s="16" t="s">
        <v>34</v>
      </c>
      <c r="I37" s="15">
        <v>240</v>
      </c>
      <c r="J37" s="14">
        <f t="shared" si="2"/>
        <v>240</v>
      </c>
      <c r="K37" s="14">
        <f t="shared" si="1"/>
        <v>0</v>
      </c>
      <c r="L37" s="14" t="s">
        <v>35</v>
      </c>
      <c r="M37" s="14" t="s">
        <v>43</v>
      </c>
      <c r="N37" s="34" t="s">
        <v>44</v>
      </c>
      <c r="O37" s="14" t="s">
        <v>45</v>
      </c>
      <c r="P37" s="14" t="s">
        <v>35</v>
      </c>
      <c r="Q37" s="14" t="s">
        <v>39</v>
      </c>
      <c r="R37" s="14"/>
      <c r="S37" s="14"/>
    </row>
    <row r="38" ht="62" customHeight="1" spans="1:19">
      <c r="A38" s="15">
        <f>COUNT($A$1:A37)+1</f>
        <v>25</v>
      </c>
      <c r="B38" s="15" t="s">
        <v>59</v>
      </c>
      <c r="C38" s="15" t="s">
        <v>87</v>
      </c>
      <c r="D38" s="15" t="s">
        <v>91</v>
      </c>
      <c r="E38" s="15" t="s">
        <v>102</v>
      </c>
      <c r="F38" s="15" t="s">
        <v>32</v>
      </c>
      <c r="G38" s="15" t="s">
        <v>40</v>
      </c>
      <c r="H38" s="16" t="s">
        <v>49</v>
      </c>
      <c r="I38" s="15">
        <v>225</v>
      </c>
      <c r="J38" s="14">
        <f t="shared" si="2"/>
        <v>225</v>
      </c>
      <c r="K38" s="14">
        <f t="shared" si="1"/>
        <v>0</v>
      </c>
      <c r="L38" s="14" t="s">
        <v>35</v>
      </c>
      <c r="M38" s="15" t="s">
        <v>43</v>
      </c>
      <c r="N38" s="34" t="s">
        <v>44</v>
      </c>
      <c r="O38" s="14" t="s">
        <v>45</v>
      </c>
      <c r="P38" s="14" t="s">
        <v>35</v>
      </c>
      <c r="Q38" s="14" t="s">
        <v>39</v>
      </c>
      <c r="R38" s="15"/>
      <c r="S38" s="15"/>
    </row>
    <row r="39" s="1" customFormat="1" ht="31" hidden="1" customHeight="1" spans="1:19">
      <c r="A39" s="18" t="s">
        <v>103</v>
      </c>
      <c r="B39" s="18"/>
      <c r="C39" s="18"/>
      <c r="D39" s="18" t="s">
        <v>104</v>
      </c>
      <c r="E39" s="12" t="s">
        <v>27</v>
      </c>
      <c r="F39" s="18"/>
      <c r="G39" s="18">
        <v>2</v>
      </c>
      <c r="H39" s="19"/>
      <c r="I39" s="18">
        <f>SUM(I40:I41)</f>
        <v>216</v>
      </c>
      <c r="J39" s="18">
        <f>SUM(J40:J41)</f>
        <v>216</v>
      </c>
      <c r="K39" s="18">
        <f>SUM(K40:K41)</f>
        <v>0</v>
      </c>
      <c r="L39" s="20"/>
      <c r="M39" s="18"/>
      <c r="N39" s="18"/>
      <c r="O39" s="20"/>
      <c r="P39" s="20"/>
      <c r="Q39" s="20"/>
      <c r="R39" s="18"/>
      <c r="S39" s="18"/>
    </row>
    <row r="40" ht="62" customHeight="1" spans="1:19">
      <c r="A40" s="15">
        <f>COUNT($A$1:A38)+1</f>
        <v>26</v>
      </c>
      <c r="B40" s="15" t="s">
        <v>59</v>
      </c>
      <c r="C40" s="15" t="s">
        <v>105</v>
      </c>
      <c r="D40" s="15" t="s">
        <v>106</v>
      </c>
      <c r="E40" s="15" t="s">
        <v>107</v>
      </c>
      <c r="F40" s="15" t="s">
        <v>32</v>
      </c>
      <c r="G40" s="15" t="s">
        <v>33</v>
      </c>
      <c r="H40" s="16" t="s">
        <v>49</v>
      </c>
      <c r="I40" s="15">
        <v>108</v>
      </c>
      <c r="J40" s="14">
        <v>108</v>
      </c>
      <c r="K40" s="14">
        <f>J40-I40</f>
        <v>0</v>
      </c>
      <c r="L40" s="14" t="s">
        <v>35</v>
      </c>
      <c r="M40" s="15" t="s">
        <v>43</v>
      </c>
      <c r="N40" s="34" t="s">
        <v>44</v>
      </c>
      <c r="O40" s="14" t="s">
        <v>45</v>
      </c>
      <c r="P40" s="14" t="s">
        <v>35</v>
      </c>
      <c r="Q40" s="14" t="s">
        <v>39</v>
      </c>
      <c r="R40" s="15"/>
      <c r="S40" s="15"/>
    </row>
    <row r="41" ht="62" customHeight="1" spans="1:19">
      <c r="A41" s="15">
        <f>COUNT($A$1:A40)+1</f>
        <v>27</v>
      </c>
      <c r="B41" s="15" t="s">
        <v>59</v>
      </c>
      <c r="C41" s="15" t="s">
        <v>105</v>
      </c>
      <c r="D41" s="15" t="s">
        <v>96</v>
      </c>
      <c r="E41" s="15" t="s">
        <v>108</v>
      </c>
      <c r="F41" s="15" t="s">
        <v>32</v>
      </c>
      <c r="G41" s="15" t="s">
        <v>33</v>
      </c>
      <c r="H41" s="16" t="s">
        <v>49</v>
      </c>
      <c r="I41" s="15">
        <v>108</v>
      </c>
      <c r="J41" s="14">
        <v>108</v>
      </c>
      <c r="K41" s="14">
        <f>J41-I41</f>
        <v>0</v>
      </c>
      <c r="L41" s="14" t="s">
        <v>35</v>
      </c>
      <c r="M41" s="15" t="s">
        <v>43</v>
      </c>
      <c r="N41" s="34" t="s">
        <v>44</v>
      </c>
      <c r="O41" s="14" t="s">
        <v>45</v>
      </c>
      <c r="P41" s="14" t="s">
        <v>35</v>
      </c>
      <c r="Q41" s="14" t="s">
        <v>39</v>
      </c>
      <c r="R41" s="15"/>
      <c r="S41" s="15"/>
    </row>
    <row r="42" s="1" customFormat="1" ht="31" hidden="1" customHeight="1" spans="1:19">
      <c r="A42" s="18" t="s">
        <v>109</v>
      </c>
      <c r="B42" s="18"/>
      <c r="C42" s="18"/>
      <c r="D42" s="18" t="s">
        <v>110</v>
      </c>
      <c r="E42" s="12" t="s">
        <v>27</v>
      </c>
      <c r="F42" s="18"/>
      <c r="G42" s="18">
        <v>21</v>
      </c>
      <c r="H42" s="19"/>
      <c r="I42" s="18">
        <f>SUM(I43:I63)</f>
        <v>4127</v>
      </c>
      <c r="J42" s="18">
        <f>SUM(J43:J63)</f>
        <v>5153.64</v>
      </c>
      <c r="K42" s="18">
        <f>SUM(K43:K63)</f>
        <v>1026.64</v>
      </c>
      <c r="L42" s="20"/>
      <c r="M42" s="18"/>
      <c r="N42" s="18"/>
      <c r="O42" s="20"/>
      <c r="P42" s="20"/>
      <c r="Q42" s="20"/>
      <c r="R42" s="18"/>
      <c r="S42" s="18"/>
    </row>
    <row r="43" ht="62" customHeight="1" spans="1:19">
      <c r="A43" s="26">
        <f>COUNT($A$1:A41)+1</f>
        <v>28</v>
      </c>
      <c r="B43" s="26" t="s">
        <v>59</v>
      </c>
      <c r="C43" s="26" t="s">
        <v>111</v>
      </c>
      <c r="D43" s="26" t="s">
        <v>112</v>
      </c>
      <c r="E43" s="27" t="s">
        <v>113</v>
      </c>
      <c r="F43" s="27" t="s">
        <v>32</v>
      </c>
      <c r="G43" s="28" t="s">
        <v>114</v>
      </c>
      <c r="H43" s="29">
        <v>2017</v>
      </c>
      <c r="I43" s="29">
        <v>351</v>
      </c>
      <c r="J43" s="15">
        <v>416</v>
      </c>
      <c r="K43" s="14">
        <f t="shared" ref="K43:K63" si="3">J43-I43</f>
        <v>65</v>
      </c>
      <c r="L43" s="28" t="s">
        <v>50</v>
      </c>
      <c r="M43" s="28" t="s">
        <v>43</v>
      </c>
      <c r="N43" s="33" t="s">
        <v>63</v>
      </c>
      <c r="O43" s="15">
        <v>1.3</v>
      </c>
      <c r="P43" s="28" t="s">
        <v>115</v>
      </c>
      <c r="Q43" s="14"/>
      <c r="R43" s="28" t="s">
        <v>116</v>
      </c>
      <c r="S43" s="28" t="s">
        <v>117</v>
      </c>
    </row>
    <row r="44" ht="62" customHeight="1" spans="1:19">
      <c r="A44" s="26">
        <f>COUNT($A$1:A43)+1</f>
        <v>29</v>
      </c>
      <c r="B44" s="26" t="s">
        <v>59</v>
      </c>
      <c r="C44" s="26" t="s">
        <v>111</v>
      </c>
      <c r="D44" s="26" t="s">
        <v>112</v>
      </c>
      <c r="E44" s="27" t="s">
        <v>113</v>
      </c>
      <c r="F44" s="27" t="s">
        <v>32</v>
      </c>
      <c r="G44" s="28" t="s">
        <v>40</v>
      </c>
      <c r="H44" s="29">
        <v>2017</v>
      </c>
      <c r="I44" s="29">
        <v>543</v>
      </c>
      <c r="J44" s="15">
        <v>405</v>
      </c>
      <c r="K44" s="14">
        <f t="shared" si="3"/>
        <v>-138</v>
      </c>
      <c r="L44" s="28" t="s">
        <v>50</v>
      </c>
      <c r="M44" s="28" t="s">
        <v>43</v>
      </c>
      <c r="N44" s="33" t="s">
        <v>63</v>
      </c>
      <c r="O44" s="15">
        <v>0.9</v>
      </c>
      <c r="P44" s="28" t="s">
        <v>94</v>
      </c>
      <c r="Q44" s="14"/>
      <c r="R44" s="28" t="s">
        <v>118</v>
      </c>
      <c r="S44" s="28" t="s">
        <v>119</v>
      </c>
    </row>
    <row r="45" ht="62" customHeight="1" spans="1:19">
      <c r="A45" s="26">
        <f>COUNT($A$1:A44)+1</f>
        <v>30</v>
      </c>
      <c r="B45" s="26" t="s">
        <v>59</v>
      </c>
      <c r="C45" s="26" t="s">
        <v>111</v>
      </c>
      <c r="D45" s="26" t="s">
        <v>112</v>
      </c>
      <c r="E45" s="27" t="s">
        <v>113</v>
      </c>
      <c r="F45" s="27" t="s">
        <v>32</v>
      </c>
      <c r="G45" s="28" t="s">
        <v>120</v>
      </c>
      <c r="H45" s="29">
        <v>2017</v>
      </c>
      <c r="I45" s="29">
        <v>84</v>
      </c>
      <c r="J45" s="15">
        <v>94.64</v>
      </c>
      <c r="K45" s="14">
        <f t="shared" si="3"/>
        <v>10.64</v>
      </c>
      <c r="L45" s="28" t="s">
        <v>50</v>
      </c>
      <c r="M45" s="28" t="s">
        <v>43</v>
      </c>
      <c r="N45" s="33" t="s">
        <v>63</v>
      </c>
      <c r="O45" s="15">
        <v>1.3</v>
      </c>
      <c r="P45" s="28" t="s">
        <v>120</v>
      </c>
      <c r="Q45" s="14"/>
      <c r="R45" s="28" t="s">
        <v>116</v>
      </c>
      <c r="S45" s="28" t="s">
        <v>121</v>
      </c>
    </row>
    <row r="46" ht="62" customHeight="1" spans="1:19">
      <c r="A46" s="15">
        <f>COUNT($A$1:A45)+1</f>
        <v>31</v>
      </c>
      <c r="B46" s="14" t="s">
        <v>59</v>
      </c>
      <c r="C46" s="15" t="s">
        <v>111</v>
      </c>
      <c r="D46" s="15" t="s">
        <v>122</v>
      </c>
      <c r="E46" s="15" t="s">
        <v>123</v>
      </c>
      <c r="F46" s="15" t="s">
        <v>124</v>
      </c>
      <c r="G46" s="15" t="s">
        <v>33</v>
      </c>
      <c r="H46" s="16" t="s">
        <v>34</v>
      </c>
      <c r="I46" s="15">
        <v>124</v>
      </c>
      <c r="J46" s="14">
        <v>243</v>
      </c>
      <c r="K46" s="14">
        <f t="shared" si="3"/>
        <v>119</v>
      </c>
      <c r="L46" s="14" t="s">
        <v>50</v>
      </c>
      <c r="M46" s="14" t="s">
        <v>43</v>
      </c>
      <c r="N46" s="33" t="s">
        <v>63</v>
      </c>
      <c r="O46" s="14">
        <v>0.9</v>
      </c>
      <c r="P46" s="14" t="s">
        <v>125</v>
      </c>
      <c r="Q46" s="14"/>
      <c r="R46" s="14" t="s">
        <v>66</v>
      </c>
      <c r="S46" s="14" t="s">
        <v>67</v>
      </c>
    </row>
    <row r="47" ht="62" customHeight="1" spans="1:19">
      <c r="A47" s="14">
        <f>COUNT($A$1:A46)+1</f>
        <v>32</v>
      </c>
      <c r="B47" s="14" t="s">
        <v>59</v>
      </c>
      <c r="C47" s="15" t="s">
        <v>111</v>
      </c>
      <c r="D47" s="15" t="s">
        <v>96</v>
      </c>
      <c r="E47" s="15" t="s">
        <v>126</v>
      </c>
      <c r="F47" s="15" t="s">
        <v>32</v>
      </c>
      <c r="G47" s="15" t="s">
        <v>40</v>
      </c>
      <c r="H47" s="16" t="s">
        <v>34</v>
      </c>
      <c r="I47" s="15">
        <v>240</v>
      </c>
      <c r="J47" s="15">
        <v>500</v>
      </c>
      <c r="K47" s="14">
        <f t="shared" si="3"/>
        <v>260</v>
      </c>
      <c r="L47" s="14" t="s">
        <v>50</v>
      </c>
      <c r="M47" s="14" t="s">
        <v>43</v>
      </c>
      <c r="N47" s="33" t="s">
        <v>63</v>
      </c>
      <c r="O47" s="37">
        <v>1</v>
      </c>
      <c r="P47" s="14" t="s">
        <v>64</v>
      </c>
      <c r="Q47" s="14"/>
      <c r="R47" s="14" t="s">
        <v>127</v>
      </c>
      <c r="S47" s="14" t="s">
        <v>67</v>
      </c>
    </row>
    <row r="48" ht="62" customHeight="1" spans="1:19">
      <c r="A48" s="14">
        <f>COUNT($A$1:A47)+1</f>
        <v>33</v>
      </c>
      <c r="B48" s="14" t="s">
        <v>59</v>
      </c>
      <c r="C48" s="15" t="s">
        <v>111</v>
      </c>
      <c r="D48" s="15" t="s">
        <v>128</v>
      </c>
      <c r="E48" s="15" t="s">
        <v>129</v>
      </c>
      <c r="F48" s="15" t="s">
        <v>32</v>
      </c>
      <c r="G48" s="15" t="s">
        <v>40</v>
      </c>
      <c r="H48" s="16" t="s">
        <v>34</v>
      </c>
      <c r="I48" s="15">
        <v>240</v>
      </c>
      <c r="J48" s="15">
        <v>500</v>
      </c>
      <c r="K48" s="14">
        <f t="shared" si="3"/>
        <v>260</v>
      </c>
      <c r="L48" s="14" t="s">
        <v>50</v>
      </c>
      <c r="M48" s="14" t="s">
        <v>43</v>
      </c>
      <c r="N48" s="33" t="s">
        <v>63</v>
      </c>
      <c r="O48" s="37">
        <v>1</v>
      </c>
      <c r="P48" s="14" t="s">
        <v>64</v>
      </c>
      <c r="Q48" s="14"/>
      <c r="R48" s="14" t="s">
        <v>130</v>
      </c>
      <c r="S48" s="14" t="s">
        <v>67</v>
      </c>
    </row>
    <row r="49" ht="62" customHeight="1" spans="1:19">
      <c r="A49" s="15">
        <f>COUNT($A$1:A48)+1</f>
        <v>34</v>
      </c>
      <c r="B49" s="15" t="s">
        <v>59</v>
      </c>
      <c r="C49" s="15" t="s">
        <v>111</v>
      </c>
      <c r="D49" s="15" t="s">
        <v>96</v>
      </c>
      <c r="E49" s="15" t="s">
        <v>131</v>
      </c>
      <c r="F49" s="15" t="s">
        <v>32</v>
      </c>
      <c r="G49" s="15" t="s">
        <v>40</v>
      </c>
      <c r="H49" s="16" t="s">
        <v>49</v>
      </c>
      <c r="I49" s="15">
        <v>225</v>
      </c>
      <c r="J49" s="15">
        <v>450</v>
      </c>
      <c r="K49" s="14">
        <f t="shared" si="3"/>
        <v>225</v>
      </c>
      <c r="L49" s="15" t="s">
        <v>50</v>
      </c>
      <c r="M49" s="15" t="s">
        <v>43</v>
      </c>
      <c r="N49" s="33" t="s">
        <v>63</v>
      </c>
      <c r="O49" s="15">
        <v>0.9</v>
      </c>
      <c r="P49" s="15" t="s">
        <v>64</v>
      </c>
      <c r="Q49" s="14"/>
      <c r="R49" s="15" t="s">
        <v>130</v>
      </c>
      <c r="S49" s="15" t="s">
        <v>67</v>
      </c>
    </row>
    <row r="50" ht="62" customHeight="1" spans="1:19">
      <c r="A50" s="15">
        <f>COUNT($A$1:A49)+1</f>
        <v>35</v>
      </c>
      <c r="B50" s="15" t="s">
        <v>59</v>
      </c>
      <c r="C50" s="15" t="s">
        <v>111</v>
      </c>
      <c r="D50" s="15" t="s">
        <v>132</v>
      </c>
      <c r="E50" s="15" t="s">
        <v>133</v>
      </c>
      <c r="F50" s="15" t="s">
        <v>32</v>
      </c>
      <c r="G50" s="15" t="s">
        <v>40</v>
      </c>
      <c r="H50" s="16" t="s">
        <v>49</v>
      </c>
      <c r="I50" s="15">
        <v>225</v>
      </c>
      <c r="J50" s="15">
        <v>450</v>
      </c>
      <c r="K50" s="14">
        <f t="shared" si="3"/>
        <v>225</v>
      </c>
      <c r="L50" s="15" t="s">
        <v>50</v>
      </c>
      <c r="M50" s="15" t="s">
        <v>43</v>
      </c>
      <c r="N50" s="33" t="s">
        <v>63</v>
      </c>
      <c r="O50" s="15">
        <v>0.9</v>
      </c>
      <c r="P50" s="15" t="s">
        <v>64</v>
      </c>
      <c r="Q50" s="14"/>
      <c r="R50" s="15" t="s">
        <v>134</v>
      </c>
      <c r="S50" s="14" t="s">
        <v>72</v>
      </c>
    </row>
    <row r="51" ht="62" customHeight="1" spans="1:19">
      <c r="A51" s="14">
        <f>COUNT($A$1:A50)+1</f>
        <v>36</v>
      </c>
      <c r="B51" s="14" t="s">
        <v>59</v>
      </c>
      <c r="C51" s="15" t="s">
        <v>111</v>
      </c>
      <c r="D51" s="15" t="s">
        <v>135</v>
      </c>
      <c r="E51" s="15" t="s">
        <v>136</v>
      </c>
      <c r="F51" s="15" t="s">
        <v>32</v>
      </c>
      <c r="G51" s="15" t="s">
        <v>33</v>
      </c>
      <c r="H51" s="16" t="s">
        <v>34</v>
      </c>
      <c r="I51" s="15">
        <v>119</v>
      </c>
      <c r="J51" s="14">
        <f t="shared" ref="J51:J63" si="4">I51</f>
        <v>119</v>
      </c>
      <c r="K51" s="14">
        <f t="shared" si="3"/>
        <v>0</v>
      </c>
      <c r="L51" s="14" t="s">
        <v>35</v>
      </c>
      <c r="M51" s="14" t="s">
        <v>43</v>
      </c>
      <c r="N51" s="34" t="s">
        <v>44</v>
      </c>
      <c r="O51" s="14" t="s">
        <v>45</v>
      </c>
      <c r="P51" s="14" t="s">
        <v>35</v>
      </c>
      <c r="Q51" s="14" t="s">
        <v>39</v>
      </c>
      <c r="R51" s="14"/>
      <c r="S51" s="14"/>
    </row>
    <row r="52" ht="62" customHeight="1" spans="1:19">
      <c r="A52" s="14">
        <f>COUNT($A$1:A51)+1</f>
        <v>37</v>
      </c>
      <c r="B52" s="14" t="s">
        <v>59</v>
      </c>
      <c r="C52" s="15" t="s">
        <v>111</v>
      </c>
      <c r="D52" s="15" t="s">
        <v>135</v>
      </c>
      <c r="E52" s="15" t="s">
        <v>136</v>
      </c>
      <c r="F52" s="15" t="s">
        <v>32</v>
      </c>
      <c r="G52" s="15" t="s">
        <v>40</v>
      </c>
      <c r="H52" s="16" t="s">
        <v>34</v>
      </c>
      <c r="I52" s="15">
        <v>215</v>
      </c>
      <c r="J52" s="14">
        <f t="shared" si="4"/>
        <v>215</v>
      </c>
      <c r="K52" s="14">
        <f t="shared" si="3"/>
        <v>0</v>
      </c>
      <c r="L52" s="14" t="s">
        <v>35</v>
      </c>
      <c r="M52" s="14" t="s">
        <v>43</v>
      </c>
      <c r="N52" s="34" t="s">
        <v>44</v>
      </c>
      <c r="O52" s="14" t="s">
        <v>45</v>
      </c>
      <c r="P52" s="14" t="s">
        <v>35</v>
      </c>
      <c r="Q52" s="14" t="s">
        <v>39</v>
      </c>
      <c r="R52" s="14"/>
      <c r="S52" s="14"/>
    </row>
    <row r="53" ht="62" customHeight="1" spans="1:19">
      <c r="A53" s="14">
        <f>COUNT($A$1:A52)+1</f>
        <v>38</v>
      </c>
      <c r="B53" s="14" t="s">
        <v>59</v>
      </c>
      <c r="C53" s="15" t="s">
        <v>111</v>
      </c>
      <c r="D53" s="15" t="s">
        <v>137</v>
      </c>
      <c r="E53" s="15" t="s">
        <v>137</v>
      </c>
      <c r="F53" s="15" t="s">
        <v>32</v>
      </c>
      <c r="G53" s="15" t="s">
        <v>33</v>
      </c>
      <c r="H53" s="16" t="s">
        <v>34</v>
      </c>
      <c r="I53" s="15">
        <v>119</v>
      </c>
      <c r="J53" s="14">
        <f t="shared" si="4"/>
        <v>119</v>
      </c>
      <c r="K53" s="14">
        <f t="shared" si="3"/>
        <v>0</v>
      </c>
      <c r="L53" s="14" t="s">
        <v>35</v>
      </c>
      <c r="M53" s="14" t="s">
        <v>43</v>
      </c>
      <c r="N53" s="34" t="s">
        <v>44</v>
      </c>
      <c r="O53" s="14" t="s">
        <v>45</v>
      </c>
      <c r="P53" s="14" t="s">
        <v>35</v>
      </c>
      <c r="Q53" s="14" t="s">
        <v>39</v>
      </c>
      <c r="R53" s="14"/>
      <c r="S53" s="14"/>
    </row>
    <row r="54" ht="62" customHeight="1" spans="1:19">
      <c r="A54" s="14">
        <f>COUNT($A$1:A53)+1</f>
        <v>39</v>
      </c>
      <c r="B54" s="14" t="s">
        <v>59</v>
      </c>
      <c r="C54" s="15" t="s">
        <v>111</v>
      </c>
      <c r="D54" s="15" t="s">
        <v>137</v>
      </c>
      <c r="E54" s="15" t="s">
        <v>137</v>
      </c>
      <c r="F54" s="15" t="s">
        <v>32</v>
      </c>
      <c r="G54" s="15" t="s">
        <v>40</v>
      </c>
      <c r="H54" s="16" t="s">
        <v>34</v>
      </c>
      <c r="I54" s="15">
        <v>240</v>
      </c>
      <c r="J54" s="14">
        <f t="shared" si="4"/>
        <v>240</v>
      </c>
      <c r="K54" s="14">
        <f t="shared" si="3"/>
        <v>0</v>
      </c>
      <c r="L54" s="14" t="s">
        <v>35</v>
      </c>
      <c r="M54" s="14" t="s">
        <v>43</v>
      </c>
      <c r="N54" s="34" t="s">
        <v>44</v>
      </c>
      <c r="O54" s="14" t="s">
        <v>45</v>
      </c>
      <c r="P54" s="14" t="s">
        <v>35</v>
      </c>
      <c r="Q54" s="14" t="s">
        <v>39</v>
      </c>
      <c r="R54" s="14"/>
      <c r="S54" s="14"/>
    </row>
    <row r="55" ht="62" customHeight="1" spans="1:19">
      <c r="A55" s="14">
        <f>COUNT($A$1:A54)+1</f>
        <v>40</v>
      </c>
      <c r="B55" s="14" t="s">
        <v>59</v>
      </c>
      <c r="C55" s="15" t="s">
        <v>111</v>
      </c>
      <c r="D55" s="15" t="s">
        <v>135</v>
      </c>
      <c r="E55" s="15" t="s">
        <v>138</v>
      </c>
      <c r="F55" s="15" t="s">
        <v>32</v>
      </c>
      <c r="G55" s="15" t="s">
        <v>33</v>
      </c>
      <c r="H55" s="16" t="s">
        <v>34</v>
      </c>
      <c r="I55" s="15">
        <v>119</v>
      </c>
      <c r="J55" s="14">
        <f t="shared" si="4"/>
        <v>119</v>
      </c>
      <c r="K55" s="14">
        <f t="shared" si="3"/>
        <v>0</v>
      </c>
      <c r="L55" s="14" t="s">
        <v>35</v>
      </c>
      <c r="M55" s="14" t="s">
        <v>43</v>
      </c>
      <c r="N55" s="34" t="s">
        <v>44</v>
      </c>
      <c r="O55" s="14" t="s">
        <v>45</v>
      </c>
      <c r="P55" s="14" t="s">
        <v>35</v>
      </c>
      <c r="Q55" s="14" t="s">
        <v>39</v>
      </c>
      <c r="R55" s="14"/>
      <c r="S55" s="14"/>
    </row>
    <row r="56" ht="62" customHeight="1" spans="1:19">
      <c r="A56" s="14">
        <f>COUNT($A$1:A55)+1</f>
        <v>41</v>
      </c>
      <c r="B56" s="14" t="s">
        <v>59</v>
      </c>
      <c r="C56" s="15" t="s">
        <v>111</v>
      </c>
      <c r="D56" s="15" t="s">
        <v>135</v>
      </c>
      <c r="E56" s="15" t="s">
        <v>138</v>
      </c>
      <c r="F56" s="15" t="s">
        <v>32</v>
      </c>
      <c r="G56" s="15" t="s">
        <v>40</v>
      </c>
      <c r="H56" s="16" t="s">
        <v>34</v>
      </c>
      <c r="I56" s="15">
        <v>240</v>
      </c>
      <c r="J56" s="14">
        <f t="shared" si="4"/>
        <v>240</v>
      </c>
      <c r="K56" s="14">
        <f t="shared" si="3"/>
        <v>0</v>
      </c>
      <c r="L56" s="14" t="s">
        <v>35</v>
      </c>
      <c r="M56" s="14" t="s">
        <v>43</v>
      </c>
      <c r="N56" s="34" t="s">
        <v>44</v>
      </c>
      <c r="O56" s="14" t="s">
        <v>45</v>
      </c>
      <c r="P56" s="14" t="s">
        <v>35</v>
      </c>
      <c r="Q56" s="14" t="s">
        <v>39</v>
      </c>
      <c r="R56" s="14"/>
      <c r="S56" s="14"/>
    </row>
    <row r="57" ht="62" customHeight="1" spans="1:19">
      <c r="A57" s="14">
        <f>COUNT($A$1:A56)+1</f>
        <v>42</v>
      </c>
      <c r="B57" s="14" t="s">
        <v>59</v>
      </c>
      <c r="C57" s="15" t="s">
        <v>111</v>
      </c>
      <c r="D57" s="15" t="s">
        <v>139</v>
      </c>
      <c r="E57" s="15" t="s">
        <v>140</v>
      </c>
      <c r="F57" s="15" t="s">
        <v>32</v>
      </c>
      <c r="G57" s="15" t="s">
        <v>33</v>
      </c>
      <c r="H57" s="16" t="s">
        <v>34</v>
      </c>
      <c r="I57" s="15">
        <v>119</v>
      </c>
      <c r="J57" s="14">
        <f t="shared" si="4"/>
        <v>119</v>
      </c>
      <c r="K57" s="14">
        <f t="shared" si="3"/>
        <v>0</v>
      </c>
      <c r="L57" s="14" t="s">
        <v>35</v>
      </c>
      <c r="M57" s="14" t="s">
        <v>43</v>
      </c>
      <c r="N57" s="34" t="s">
        <v>44</v>
      </c>
      <c r="O57" s="14" t="s">
        <v>45</v>
      </c>
      <c r="P57" s="14" t="s">
        <v>35</v>
      </c>
      <c r="Q57" s="14" t="s">
        <v>39</v>
      </c>
      <c r="R57" s="14"/>
      <c r="S57" s="14"/>
    </row>
    <row r="58" ht="62" customHeight="1" spans="1:19">
      <c r="A58" s="14">
        <f>COUNT($A$1:A57)+1</f>
        <v>43</v>
      </c>
      <c r="B58" s="14" t="s">
        <v>59</v>
      </c>
      <c r="C58" s="15" t="s">
        <v>111</v>
      </c>
      <c r="D58" s="15" t="s">
        <v>139</v>
      </c>
      <c r="E58" s="15" t="s">
        <v>140</v>
      </c>
      <c r="F58" s="15" t="s">
        <v>32</v>
      </c>
      <c r="G58" s="15" t="s">
        <v>40</v>
      </c>
      <c r="H58" s="16" t="s">
        <v>34</v>
      </c>
      <c r="I58" s="15">
        <v>15</v>
      </c>
      <c r="J58" s="14">
        <f t="shared" si="4"/>
        <v>15</v>
      </c>
      <c r="K58" s="14">
        <f t="shared" si="3"/>
        <v>0</v>
      </c>
      <c r="L58" s="14" t="s">
        <v>35</v>
      </c>
      <c r="M58" s="14" t="s">
        <v>43</v>
      </c>
      <c r="N58" s="34" t="s">
        <v>44</v>
      </c>
      <c r="O58" s="14" t="s">
        <v>45</v>
      </c>
      <c r="P58" s="14" t="s">
        <v>35</v>
      </c>
      <c r="Q58" s="14" t="s">
        <v>39</v>
      </c>
      <c r="R58" s="14"/>
      <c r="S58" s="14"/>
    </row>
    <row r="59" ht="62" customHeight="1" spans="1:19">
      <c r="A59" s="15">
        <f>COUNT($A$1:A58)+1</f>
        <v>44</v>
      </c>
      <c r="B59" s="15" t="s">
        <v>59</v>
      </c>
      <c r="C59" s="15" t="s">
        <v>111</v>
      </c>
      <c r="D59" s="15" t="s">
        <v>141</v>
      </c>
      <c r="E59" s="15" t="s">
        <v>142</v>
      </c>
      <c r="F59" s="15" t="s">
        <v>32</v>
      </c>
      <c r="G59" s="15" t="s">
        <v>33</v>
      </c>
      <c r="H59" s="16" t="s">
        <v>49</v>
      </c>
      <c r="I59" s="15">
        <v>117</v>
      </c>
      <c r="J59" s="14">
        <f t="shared" si="4"/>
        <v>117</v>
      </c>
      <c r="K59" s="14">
        <f t="shared" si="3"/>
        <v>0</v>
      </c>
      <c r="L59" s="14" t="s">
        <v>35</v>
      </c>
      <c r="M59" s="15" t="s">
        <v>43</v>
      </c>
      <c r="N59" s="34" t="s">
        <v>44</v>
      </c>
      <c r="O59" s="14" t="s">
        <v>45</v>
      </c>
      <c r="P59" s="14" t="s">
        <v>35</v>
      </c>
      <c r="Q59" s="14" t="s">
        <v>39</v>
      </c>
      <c r="R59" s="15"/>
      <c r="S59" s="15"/>
    </row>
    <row r="60" ht="62" customHeight="1" spans="1:19">
      <c r="A60" s="15">
        <f>COUNT($A$1:A59)+1</f>
        <v>45</v>
      </c>
      <c r="B60" s="15" t="s">
        <v>59</v>
      </c>
      <c r="C60" s="15" t="s">
        <v>111</v>
      </c>
      <c r="D60" s="15" t="s">
        <v>141</v>
      </c>
      <c r="E60" s="15" t="s">
        <v>142</v>
      </c>
      <c r="F60" s="15" t="s">
        <v>32</v>
      </c>
      <c r="G60" s="15" t="s">
        <v>40</v>
      </c>
      <c r="H60" s="16" t="s">
        <v>49</v>
      </c>
      <c r="I60" s="15">
        <v>225</v>
      </c>
      <c r="J60" s="14">
        <f t="shared" si="4"/>
        <v>225</v>
      </c>
      <c r="K60" s="14">
        <f t="shared" si="3"/>
        <v>0</v>
      </c>
      <c r="L60" s="14" t="s">
        <v>35</v>
      </c>
      <c r="M60" s="15" t="s">
        <v>43</v>
      </c>
      <c r="N60" s="34" t="s">
        <v>44</v>
      </c>
      <c r="O60" s="14" t="s">
        <v>45</v>
      </c>
      <c r="P60" s="14" t="s">
        <v>35</v>
      </c>
      <c r="Q60" s="14" t="s">
        <v>39</v>
      </c>
      <c r="R60" s="15"/>
      <c r="S60" s="15"/>
    </row>
    <row r="61" ht="62" customHeight="1" spans="1:19">
      <c r="A61" s="15">
        <f>COUNT($A$1:A60)+1</f>
        <v>46</v>
      </c>
      <c r="B61" s="15" t="s">
        <v>59</v>
      </c>
      <c r="C61" s="15" t="s">
        <v>111</v>
      </c>
      <c r="D61" s="15" t="s">
        <v>143</v>
      </c>
      <c r="E61" s="15" t="s">
        <v>143</v>
      </c>
      <c r="F61" s="15" t="s">
        <v>32</v>
      </c>
      <c r="G61" s="15" t="s">
        <v>33</v>
      </c>
      <c r="H61" s="16" t="s">
        <v>49</v>
      </c>
      <c r="I61" s="15">
        <v>117</v>
      </c>
      <c r="J61" s="14">
        <f t="shared" si="4"/>
        <v>117</v>
      </c>
      <c r="K61" s="14">
        <f t="shared" si="3"/>
        <v>0</v>
      </c>
      <c r="L61" s="14" t="s">
        <v>35</v>
      </c>
      <c r="M61" s="15" t="s">
        <v>43</v>
      </c>
      <c r="N61" s="34" t="s">
        <v>44</v>
      </c>
      <c r="O61" s="14" t="s">
        <v>45</v>
      </c>
      <c r="P61" s="14" t="s">
        <v>35</v>
      </c>
      <c r="Q61" s="14" t="s">
        <v>39</v>
      </c>
      <c r="R61" s="15"/>
      <c r="S61" s="15"/>
    </row>
    <row r="62" ht="62" customHeight="1" spans="1:19">
      <c r="A62" s="15">
        <f>COUNT($A$1:A61)+1</f>
        <v>47</v>
      </c>
      <c r="B62" s="15" t="s">
        <v>59</v>
      </c>
      <c r="C62" s="15" t="s">
        <v>111</v>
      </c>
      <c r="D62" s="15" t="s">
        <v>143</v>
      </c>
      <c r="E62" s="15" t="s">
        <v>143</v>
      </c>
      <c r="F62" s="15" t="s">
        <v>32</v>
      </c>
      <c r="G62" s="15" t="s">
        <v>40</v>
      </c>
      <c r="H62" s="16" t="s">
        <v>49</v>
      </c>
      <c r="I62" s="15">
        <v>225</v>
      </c>
      <c r="J62" s="14">
        <f t="shared" si="4"/>
        <v>225</v>
      </c>
      <c r="K62" s="14">
        <f t="shared" si="3"/>
        <v>0</v>
      </c>
      <c r="L62" s="14" t="s">
        <v>35</v>
      </c>
      <c r="M62" s="15" t="s">
        <v>43</v>
      </c>
      <c r="N62" s="34" t="s">
        <v>44</v>
      </c>
      <c r="O62" s="14" t="s">
        <v>45</v>
      </c>
      <c r="P62" s="14" t="s">
        <v>35</v>
      </c>
      <c r="Q62" s="14" t="s">
        <v>39</v>
      </c>
      <c r="R62" s="15"/>
      <c r="S62" s="15"/>
    </row>
    <row r="63" ht="62" customHeight="1" spans="1:19">
      <c r="A63" s="15">
        <f>COUNT($A$1:A62)+1</f>
        <v>48</v>
      </c>
      <c r="B63" s="15" t="s">
        <v>59</v>
      </c>
      <c r="C63" s="15" t="s">
        <v>111</v>
      </c>
      <c r="D63" s="15" t="s">
        <v>141</v>
      </c>
      <c r="E63" s="15" t="s">
        <v>144</v>
      </c>
      <c r="F63" s="15" t="s">
        <v>32</v>
      </c>
      <c r="G63" s="15" t="s">
        <v>40</v>
      </c>
      <c r="H63" s="16" t="s">
        <v>49</v>
      </c>
      <c r="I63" s="15">
        <v>225</v>
      </c>
      <c r="J63" s="14">
        <f t="shared" si="4"/>
        <v>225</v>
      </c>
      <c r="K63" s="14">
        <f t="shared" si="3"/>
        <v>0</v>
      </c>
      <c r="L63" s="14" t="s">
        <v>35</v>
      </c>
      <c r="M63" s="15" t="s">
        <v>43</v>
      </c>
      <c r="N63" s="34" t="s">
        <v>44</v>
      </c>
      <c r="O63" s="14" t="s">
        <v>45</v>
      </c>
      <c r="P63" s="14" t="s">
        <v>35</v>
      </c>
      <c r="Q63" s="14" t="s">
        <v>39</v>
      </c>
      <c r="R63" s="15"/>
      <c r="S63" s="15"/>
    </row>
    <row r="64" s="1" customFormat="1" ht="31" customHeight="1" spans="1:19">
      <c r="A64" s="18"/>
      <c r="B64" s="18"/>
      <c r="C64" s="18"/>
      <c r="D64" s="18" t="s">
        <v>145</v>
      </c>
      <c r="E64" s="18"/>
      <c r="F64" s="18"/>
      <c r="G64" s="18">
        <f>G65+G67</f>
        <v>9</v>
      </c>
      <c r="H64" s="18"/>
      <c r="I64" s="18">
        <f>I65+I67</f>
        <v>1468</v>
      </c>
      <c r="J64" s="18">
        <f>J65+J67</f>
        <v>1716</v>
      </c>
      <c r="K64" s="18">
        <f>K65+K67</f>
        <v>248</v>
      </c>
      <c r="L64" s="20"/>
      <c r="M64" s="18"/>
      <c r="N64" s="18"/>
      <c r="O64" s="20"/>
      <c r="P64" s="20"/>
      <c r="Q64" s="20"/>
      <c r="R64" s="18"/>
      <c r="S64" s="18"/>
    </row>
    <row r="65" s="1" customFormat="1" ht="31" hidden="1" customHeight="1" spans="1:19">
      <c r="A65" s="18" t="s">
        <v>25</v>
      </c>
      <c r="B65" s="18"/>
      <c r="C65" s="18"/>
      <c r="D65" s="18" t="s">
        <v>146</v>
      </c>
      <c r="E65" s="12" t="s">
        <v>27</v>
      </c>
      <c r="F65" s="18"/>
      <c r="G65" s="18">
        <v>1</v>
      </c>
      <c r="H65" s="19"/>
      <c r="I65" s="18">
        <f>I66</f>
        <v>117</v>
      </c>
      <c r="J65" s="18">
        <f>J66</f>
        <v>369</v>
      </c>
      <c r="K65" s="18">
        <f>K66</f>
        <v>252</v>
      </c>
      <c r="L65" s="20"/>
      <c r="M65" s="18"/>
      <c r="N65" s="18"/>
      <c r="O65" s="20"/>
      <c r="P65" s="20"/>
      <c r="Q65" s="20"/>
      <c r="R65" s="18"/>
      <c r="S65" s="18"/>
    </row>
    <row r="66" ht="62" customHeight="1" spans="1:19">
      <c r="A66" s="15">
        <f>COUNT($A$1:A63)+1</f>
        <v>49</v>
      </c>
      <c r="B66" s="15" t="s">
        <v>147</v>
      </c>
      <c r="C66" s="15" t="s">
        <v>148</v>
      </c>
      <c r="D66" s="15" t="s">
        <v>149</v>
      </c>
      <c r="E66" s="15" t="s">
        <v>150</v>
      </c>
      <c r="F66" s="15" t="s">
        <v>32</v>
      </c>
      <c r="G66" s="15" t="s">
        <v>33</v>
      </c>
      <c r="H66" s="16" t="s">
        <v>49</v>
      </c>
      <c r="I66" s="15">
        <v>117</v>
      </c>
      <c r="J66" s="14">
        <v>369</v>
      </c>
      <c r="K66" s="14">
        <f>J66-I66</f>
        <v>252</v>
      </c>
      <c r="L66" s="14" t="s">
        <v>50</v>
      </c>
      <c r="M66" s="15" t="s">
        <v>43</v>
      </c>
      <c r="N66" s="33" t="s">
        <v>63</v>
      </c>
      <c r="O66" s="14">
        <v>0.9</v>
      </c>
      <c r="P66" s="15" t="s">
        <v>151</v>
      </c>
      <c r="Q66" s="14" t="s">
        <v>152</v>
      </c>
      <c r="R66" s="15" t="s">
        <v>71</v>
      </c>
      <c r="S66" s="15" t="s">
        <v>72</v>
      </c>
    </row>
    <row r="67" s="1" customFormat="1" ht="31" hidden="1" customHeight="1" spans="1:19">
      <c r="A67" s="18" t="s">
        <v>52</v>
      </c>
      <c r="B67" s="18"/>
      <c r="C67" s="18"/>
      <c r="D67" s="18" t="s">
        <v>153</v>
      </c>
      <c r="E67" s="12" t="s">
        <v>27</v>
      </c>
      <c r="F67" s="18"/>
      <c r="G67" s="18">
        <v>8</v>
      </c>
      <c r="H67" s="19"/>
      <c r="I67" s="18">
        <f>SUM(I68:I75)</f>
        <v>1351</v>
      </c>
      <c r="J67" s="18">
        <f>SUM(J68:J75)</f>
        <v>1347</v>
      </c>
      <c r="K67" s="18">
        <f>SUM(K68:K75)</f>
        <v>-4</v>
      </c>
      <c r="L67" s="20"/>
      <c r="M67" s="18"/>
      <c r="N67" s="41"/>
      <c r="O67" s="20"/>
      <c r="P67" s="18"/>
      <c r="Q67" s="20"/>
      <c r="R67" s="18"/>
      <c r="S67" s="18"/>
    </row>
    <row r="68" ht="62" customHeight="1" spans="1:19">
      <c r="A68" s="14">
        <f>COUNT($A$1:A66)+1</f>
        <v>50</v>
      </c>
      <c r="B68" s="14" t="s">
        <v>147</v>
      </c>
      <c r="C68" s="15" t="s">
        <v>154</v>
      </c>
      <c r="D68" s="15" t="s">
        <v>155</v>
      </c>
      <c r="E68" s="17" t="s">
        <v>156</v>
      </c>
      <c r="F68" s="17" t="s">
        <v>32</v>
      </c>
      <c r="G68" s="15" t="s">
        <v>33</v>
      </c>
      <c r="H68" s="16" t="s">
        <v>34</v>
      </c>
      <c r="I68" s="15">
        <v>119</v>
      </c>
      <c r="J68" s="14">
        <f>I68</f>
        <v>119</v>
      </c>
      <c r="K68" s="14">
        <f t="shared" ref="K68:K75" si="5">J68-I68</f>
        <v>0</v>
      </c>
      <c r="L68" s="14" t="s">
        <v>50</v>
      </c>
      <c r="M68" s="14" t="s">
        <v>36</v>
      </c>
      <c r="N68" s="42" t="s">
        <v>157</v>
      </c>
      <c r="O68" s="14" t="s">
        <v>45</v>
      </c>
      <c r="P68" s="15" t="s">
        <v>158</v>
      </c>
      <c r="Q68" s="14" t="s">
        <v>39</v>
      </c>
      <c r="R68" s="14" t="s">
        <v>159</v>
      </c>
      <c r="S68" s="14" t="s">
        <v>160</v>
      </c>
    </row>
    <row r="69" ht="62" customHeight="1" spans="1:19">
      <c r="A69" s="14">
        <f>COUNT($A$1:A68)+1</f>
        <v>51</v>
      </c>
      <c r="B69" s="14" t="s">
        <v>147</v>
      </c>
      <c r="C69" s="15" t="s">
        <v>154</v>
      </c>
      <c r="D69" s="15" t="s">
        <v>155</v>
      </c>
      <c r="E69" s="17" t="s">
        <v>161</v>
      </c>
      <c r="F69" s="17" t="s">
        <v>32</v>
      </c>
      <c r="G69" s="15" t="s">
        <v>33</v>
      </c>
      <c r="H69" s="16" t="s">
        <v>34</v>
      </c>
      <c r="I69" s="15">
        <v>119</v>
      </c>
      <c r="J69" s="14">
        <v>260</v>
      </c>
      <c r="K69" s="14">
        <f t="shared" si="5"/>
        <v>141</v>
      </c>
      <c r="L69" s="14" t="s">
        <v>50</v>
      </c>
      <c r="M69" s="14" t="s">
        <v>162</v>
      </c>
      <c r="N69" s="33" t="s">
        <v>63</v>
      </c>
      <c r="O69" s="43">
        <v>1</v>
      </c>
      <c r="P69" s="15" t="s">
        <v>158</v>
      </c>
      <c r="Q69" s="14"/>
      <c r="R69" s="14" t="s">
        <v>159</v>
      </c>
      <c r="S69" s="14" t="s">
        <v>160</v>
      </c>
    </row>
    <row r="70" ht="62" customHeight="1" spans="1:19">
      <c r="A70" s="14">
        <f>COUNT($A$1:A69)+1</f>
        <v>52</v>
      </c>
      <c r="B70" s="14" t="s">
        <v>147</v>
      </c>
      <c r="C70" s="15" t="s">
        <v>154</v>
      </c>
      <c r="D70" s="15" t="s">
        <v>155</v>
      </c>
      <c r="E70" s="17" t="s">
        <v>161</v>
      </c>
      <c r="F70" s="17" t="s">
        <v>32</v>
      </c>
      <c r="G70" s="15" t="s">
        <v>40</v>
      </c>
      <c r="H70" s="16" t="s">
        <v>34</v>
      </c>
      <c r="I70" s="15">
        <v>220</v>
      </c>
      <c r="J70" s="14">
        <f>460*0.9</f>
        <v>414</v>
      </c>
      <c r="K70" s="14">
        <f t="shared" si="5"/>
        <v>194</v>
      </c>
      <c r="L70" s="14" t="s">
        <v>50</v>
      </c>
      <c r="M70" s="14" t="s">
        <v>162</v>
      </c>
      <c r="N70" s="33" t="s">
        <v>63</v>
      </c>
      <c r="O70" s="14">
        <v>0.9</v>
      </c>
      <c r="P70" s="15" t="s">
        <v>163</v>
      </c>
      <c r="Q70" s="14"/>
      <c r="R70" s="14" t="s">
        <v>164</v>
      </c>
      <c r="S70" s="14"/>
    </row>
    <row r="71" ht="62" customHeight="1" spans="1:19">
      <c r="A71" s="14">
        <f>COUNT($A$1:A70)+1</f>
        <v>53</v>
      </c>
      <c r="B71" s="14" t="s">
        <v>147</v>
      </c>
      <c r="C71" s="15" t="s">
        <v>154</v>
      </c>
      <c r="D71" s="15" t="s">
        <v>155</v>
      </c>
      <c r="E71" s="17" t="s">
        <v>156</v>
      </c>
      <c r="F71" s="17" t="s">
        <v>32</v>
      </c>
      <c r="G71" s="15" t="s">
        <v>40</v>
      </c>
      <c r="H71" s="16" t="s">
        <v>34</v>
      </c>
      <c r="I71" s="15">
        <v>220</v>
      </c>
      <c r="J71" s="14">
        <v>220</v>
      </c>
      <c r="K71" s="14">
        <f t="shared" si="5"/>
        <v>0</v>
      </c>
      <c r="L71" s="14" t="s">
        <v>35</v>
      </c>
      <c r="M71" s="14" t="s">
        <v>36</v>
      </c>
      <c r="N71" s="33" t="s">
        <v>165</v>
      </c>
      <c r="O71" s="14" t="s">
        <v>38</v>
      </c>
      <c r="P71" s="14" t="s">
        <v>35</v>
      </c>
      <c r="Q71" s="14" t="s">
        <v>39</v>
      </c>
      <c r="R71" s="14"/>
      <c r="S71" s="14"/>
    </row>
    <row r="72" ht="62" customHeight="1" spans="1:19">
      <c r="A72" s="14">
        <f>COUNT($A$1:A71)+1</f>
        <v>54</v>
      </c>
      <c r="B72" s="14" t="s">
        <v>147</v>
      </c>
      <c r="C72" s="15" t="s">
        <v>154</v>
      </c>
      <c r="D72" s="15" t="s">
        <v>155</v>
      </c>
      <c r="E72" s="17" t="s">
        <v>166</v>
      </c>
      <c r="F72" s="17" t="s">
        <v>32</v>
      </c>
      <c r="G72" s="15" t="s">
        <v>33</v>
      </c>
      <c r="H72" s="16" t="s">
        <v>34</v>
      </c>
      <c r="I72" s="15">
        <v>119</v>
      </c>
      <c r="J72" s="14">
        <v>0</v>
      </c>
      <c r="K72" s="14">
        <f t="shared" si="5"/>
        <v>-119</v>
      </c>
      <c r="L72" s="14" t="s">
        <v>35</v>
      </c>
      <c r="M72" s="14" t="s">
        <v>36</v>
      </c>
      <c r="N72" s="44" t="s">
        <v>167</v>
      </c>
      <c r="O72" s="14" t="s">
        <v>168</v>
      </c>
      <c r="P72" s="14" t="s">
        <v>35</v>
      </c>
      <c r="Q72" s="14"/>
      <c r="R72" s="14"/>
      <c r="S72" s="14"/>
    </row>
    <row r="73" ht="62" customHeight="1" spans="1:19">
      <c r="A73" s="14">
        <f>COUNT($A$1:A72)+1</f>
        <v>55</v>
      </c>
      <c r="B73" s="14" t="s">
        <v>147</v>
      </c>
      <c r="C73" s="15" t="s">
        <v>154</v>
      </c>
      <c r="D73" s="15" t="s">
        <v>155</v>
      </c>
      <c r="E73" s="17" t="s">
        <v>166</v>
      </c>
      <c r="F73" s="17" t="s">
        <v>32</v>
      </c>
      <c r="G73" s="15" t="s">
        <v>40</v>
      </c>
      <c r="H73" s="16" t="s">
        <v>34</v>
      </c>
      <c r="I73" s="15">
        <v>220</v>
      </c>
      <c r="J73" s="14">
        <v>0</v>
      </c>
      <c r="K73" s="14">
        <f t="shared" si="5"/>
        <v>-220</v>
      </c>
      <c r="L73" s="14" t="s">
        <v>35</v>
      </c>
      <c r="M73" s="14" t="s">
        <v>36</v>
      </c>
      <c r="N73" s="44" t="s">
        <v>167</v>
      </c>
      <c r="O73" s="14" t="s">
        <v>168</v>
      </c>
      <c r="P73" s="14" t="s">
        <v>35</v>
      </c>
      <c r="Q73" s="14"/>
      <c r="R73" s="14"/>
      <c r="S73" s="14"/>
    </row>
    <row r="74" ht="62" customHeight="1" spans="1:19">
      <c r="A74" s="14">
        <f>COUNT($A$1:A73)+1</f>
        <v>56</v>
      </c>
      <c r="B74" s="14" t="s">
        <v>147</v>
      </c>
      <c r="C74" s="15" t="s">
        <v>154</v>
      </c>
      <c r="D74" s="15" t="s">
        <v>155</v>
      </c>
      <c r="E74" s="17" t="s">
        <v>169</v>
      </c>
      <c r="F74" s="17" t="s">
        <v>32</v>
      </c>
      <c r="G74" s="15" t="s">
        <v>33</v>
      </c>
      <c r="H74" s="16" t="s">
        <v>34</v>
      </c>
      <c r="I74" s="15">
        <v>119</v>
      </c>
      <c r="J74" s="14">
        <f>I74</f>
        <v>119</v>
      </c>
      <c r="K74" s="14">
        <f t="shared" si="5"/>
        <v>0</v>
      </c>
      <c r="L74" s="14" t="s">
        <v>50</v>
      </c>
      <c r="M74" s="14" t="s">
        <v>43</v>
      </c>
      <c r="N74" s="34" t="s">
        <v>44</v>
      </c>
      <c r="O74" s="14" t="s">
        <v>45</v>
      </c>
      <c r="P74" s="14" t="s">
        <v>35</v>
      </c>
      <c r="Q74" s="14" t="s">
        <v>51</v>
      </c>
      <c r="R74" s="14"/>
      <c r="S74" s="14"/>
    </row>
    <row r="75" ht="62" customHeight="1" spans="1:19">
      <c r="A75" s="14">
        <f>COUNT($A$1:A74)+1</f>
        <v>57</v>
      </c>
      <c r="B75" s="14" t="s">
        <v>147</v>
      </c>
      <c r="C75" s="15" t="s">
        <v>154</v>
      </c>
      <c r="D75" s="15" t="s">
        <v>155</v>
      </c>
      <c r="E75" s="17" t="s">
        <v>169</v>
      </c>
      <c r="F75" s="17" t="s">
        <v>32</v>
      </c>
      <c r="G75" s="15" t="s">
        <v>40</v>
      </c>
      <c r="H75" s="16" t="s">
        <v>34</v>
      </c>
      <c r="I75" s="15">
        <v>215</v>
      </c>
      <c r="J75" s="14">
        <f>I75</f>
        <v>215</v>
      </c>
      <c r="K75" s="14">
        <f t="shared" si="5"/>
        <v>0</v>
      </c>
      <c r="L75" s="14" t="s">
        <v>50</v>
      </c>
      <c r="M75" s="14" t="s">
        <v>43</v>
      </c>
      <c r="N75" s="34" t="s">
        <v>44</v>
      </c>
      <c r="O75" s="14" t="s">
        <v>45</v>
      </c>
      <c r="P75" s="14" t="s">
        <v>35</v>
      </c>
      <c r="Q75" s="14" t="s">
        <v>51</v>
      </c>
      <c r="R75" s="14"/>
      <c r="S75" s="14"/>
    </row>
    <row r="76" s="1" customFormat="1" ht="31" customHeight="1" spans="1:19">
      <c r="A76" s="20"/>
      <c r="B76" s="20"/>
      <c r="C76" s="18"/>
      <c r="D76" s="18" t="s">
        <v>170</v>
      </c>
      <c r="E76" s="21"/>
      <c r="F76" s="21"/>
      <c r="G76" s="18">
        <f>G77+G99</f>
        <v>31</v>
      </c>
      <c r="H76" s="18"/>
      <c r="I76" s="18">
        <f>I77+I99</f>
        <v>6236</v>
      </c>
      <c r="J76" s="18">
        <f>J77+J99</f>
        <v>7038</v>
      </c>
      <c r="K76" s="18">
        <f>K77+K99</f>
        <v>802</v>
      </c>
      <c r="L76" s="20"/>
      <c r="M76" s="20"/>
      <c r="N76" s="18"/>
      <c r="O76" s="20"/>
      <c r="P76" s="20"/>
      <c r="Q76" s="20"/>
      <c r="R76" s="20"/>
      <c r="S76" s="20"/>
    </row>
    <row r="77" s="1" customFormat="1" ht="31" hidden="1" customHeight="1" spans="1:19">
      <c r="A77" s="20" t="s">
        <v>25</v>
      </c>
      <c r="B77" s="20"/>
      <c r="C77" s="18"/>
      <c r="D77" s="18" t="s">
        <v>171</v>
      </c>
      <c r="E77" s="12" t="s">
        <v>27</v>
      </c>
      <c r="F77" s="21"/>
      <c r="G77" s="18">
        <v>21</v>
      </c>
      <c r="H77" s="19"/>
      <c r="I77" s="18">
        <f>SUM(I78:I98)</f>
        <v>4657</v>
      </c>
      <c r="J77" s="18">
        <f>SUM(J78:J98)</f>
        <v>4833</v>
      </c>
      <c r="K77" s="18">
        <f>SUM(K78:K98)</f>
        <v>176</v>
      </c>
      <c r="L77" s="20"/>
      <c r="M77" s="20"/>
      <c r="N77" s="18"/>
      <c r="O77" s="20"/>
      <c r="P77" s="20"/>
      <c r="Q77" s="20"/>
      <c r="R77" s="20"/>
      <c r="S77" s="20"/>
    </row>
    <row r="78" ht="62" customHeight="1" spans="1:19">
      <c r="A78" s="26">
        <f>COUNT($A$1:A75)+1</f>
        <v>58</v>
      </c>
      <c r="B78" s="26" t="s">
        <v>172</v>
      </c>
      <c r="C78" s="26" t="s">
        <v>173</v>
      </c>
      <c r="D78" s="26" t="s">
        <v>174</v>
      </c>
      <c r="E78" s="27" t="s">
        <v>175</v>
      </c>
      <c r="F78" s="27" t="s">
        <v>32</v>
      </c>
      <c r="G78" s="28" t="s">
        <v>40</v>
      </c>
      <c r="H78" s="29">
        <v>2017</v>
      </c>
      <c r="I78" s="29">
        <v>650</v>
      </c>
      <c r="J78" s="15">
        <v>650</v>
      </c>
      <c r="K78" s="14">
        <f t="shared" ref="K78:K98" si="6">J78-I78</f>
        <v>0</v>
      </c>
      <c r="L78" s="28" t="s">
        <v>50</v>
      </c>
      <c r="M78" s="28" t="s">
        <v>43</v>
      </c>
      <c r="N78" s="33" t="s">
        <v>63</v>
      </c>
      <c r="O78" s="15">
        <v>1.3</v>
      </c>
      <c r="P78" s="28" t="s">
        <v>64</v>
      </c>
      <c r="Q78" s="14"/>
      <c r="R78" s="49" t="s">
        <v>176</v>
      </c>
      <c r="S78" s="28" t="s">
        <v>177</v>
      </c>
    </row>
    <row r="79" ht="62" customHeight="1" spans="1:19">
      <c r="A79" s="26">
        <f>COUNT($A$1:A78)+1</f>
        <v>59</v>
      </c>
      <c r="B79" s="26" t="s">
        <v>172</v>
      </c>
      <c r="C79" s="26" t="s">
        <v>173</v>
      </c>
      <c r="D79" s="26" t="s">
        <v>178</v>
      </c>
      <c r="E79" s="27" t="s">
        <v>179</v>
      </c>
      <c r="F79" s="27" t="s">
        <v>32</v>
      </c>
      <c r="G79" s="28" t="s">
        <v>40</v>
      </c>
      <c r="H79" s="29">
        <v>2017</v>
      </c>
      <c r="I79" s="29">
        <v>524</v>
      </c>
      <c r="J79" s="14">
        <f>I79</f>
        <v>524</v>
      </c>
      <c r="K79" s="14">
        <f t="shared" si="6"/>
        <v>0</v>
      </c>
      <c r="L79" s="28" t="s">
        <v>50</v>
      </c>
      <c r="M79" s="28" t="s">
        <v>36</v>
      </c>
      <c r="N79" s="44" t="s">
        <v>180</v>
      </c>
      <c r="O79" s="14" t="s">
        <v>45</v>
      </c>
      <c r="P79" s="28" t="s">
        <v>64</v>
      </c>
      <c r="Q79" s="14" t="s">
        <v>39</v>
      </c>
      <c r="R79" s="49" t="s">
        <v>176</v>
      </c>
      <c r="S79" s="28" t="s">
        <v>177</v>
      </c>
    </row>
    <row r="80" ht="62" customHeight="1" spans="1:19">
      <c r="A80" s="26">
        <f>COUNT($A$1:A79)+1</f>
        <v>60</v>
      </c>
      <c r="B80" s="26" t="s">
        <v>172</v>
      </c>
      <c r="C80" s="26" t="s">
        <v>173</v>
      </c>
      <c r="D80" s="26" t="s">
        <v>181</v>
      </c>
      <c r="E80" s="27" t="s">
        <v>182</v>
      </c>
      <c r="F80" s="27" t="s">
        <v>32</v>
      </c>
      <c r="G80" s="28" t="s">
        <v>40</v>
      </c>
      <c r="H80" s="29">
        <v>2017</v>
      </c>
      <c r="I80" s="29">
        <v>524</v>
      </c>
      <c r="J80" s="15">
        <v>585</v>
      </c>
      <c r="K80" s="14">
        <f t="shared" si="6"/>
        <v>61</v>
      </c>
      <c r="L80" s="28" t="s">
        <v>50</v>
      </c>
      <c r="M80" s="28" t="s">
        <v>43</v>
      </c>
      <c r="N80" s="33" t="s">
        <v>63</v>
      </c>
      <c r="O80" s="15">
        <v>1.3</v>
      </c>
      <c r="P80" s="28" t="s">
        <v>94</v>
      </c>
      <c r="Q80" s="14"/>
      <c r="R80" s="49" t="s">
        <v>176</v>
      </c>
      <c r="S80" s="28" t="s">
        <v>177</v>
      </c>
    </row>
    <row r="81" ht="62" customHeight="1" spans="1:19">
      <c r="A81" s="26">
        <f>COUNT($A$1:A80)+1</f>
        <v>61</v>
      </c>
      <c r="B81" s="26" t="s">
        <v>172</v>
      </c>
      <c r="C81" s="26" t="s">
        <v>173</v>
      </c>
      <c r="D81" s="26" t="s">
        <v>183</v>
      </c>
      <c r="E81" s="27" t="s">
        <v>184</v>
      </c>
      <c r="F81" s="27" t="s">
        <v>32</v>
      </c>
      <c r="G81" s="28" t="s">
        <v>40</v>
      </c>
      <c r="H81" s="29">
        <v>2017</v>
      </c>
      <c r="I81" s="29">
        <v>447</v>
      </c>
      <c r="J81" s="14">
        <f>I81</f>
        <v>447</v>
      </c>
      <c r="K81" s="14">
        <f t="shared" si="6"/>
        <v>0</v>
      </c>
      <c r="L81" s="28" t="s">
        <v>50</v>
      </c>
      <c r="M81" s="28" t="s">
        <v>36</v>
      </c>
      <c r="N81" s="44" t="s">
        <v>185</v>
      </c>
      <c r="O81" s="14" t="s">
        <v>45</v>
      </c>
      <c r="P81" s="28" t="s">
        <v>186</v>
      </c>
      <c r="Q81" s="14" t="s">
        <v>39</v>
      </c>
      <c r="R81" s="49" t="s">
        <v>176</v>
      </c>
      <c r="S81" s="28" t="s">
        <v>177</v>
      </c>
    </row>
    <row r="82" ht="62" customHeight="1" spans="1:19">
      <c r="A82" s="14">
        <f>COUNT($A$1:A81)+1</f>
        <v>62</v>
      </c>
      <c r="B82" s="14" t="s">
        <v>172</v>
      </c>
      <c r="C82" s="15" t="s">
        <v>173</v>
      </c>
      <c r="D82" s="14" t="s">
        <v>187</v>
      </c>
      <c r="E82" s="14" t="s">
        <v>188</v>
      </c>
      <c r="F82" s="14" t="s">
        <v>189</v>
      </c>
      <c r="G82" s="15" t="s">
        <v>40</v>
      </c>
      <c r="H82" s="16" t="s">
        <v>34</v>
      </c>
      <c r="I82" s="15">
        <v>240</v>
      </c>
      <c r="J82" s="14">
        <f>I82</f>
        <v>240</v>
      </c>
      <c r="K82" s="14">
        <f t="shared" si="6"/>
        <v>0</v>
      </c>
      <c r="L82" s="16" t="s">
        <v>50</v>
      </c>
      <c r="M82" s="14" t="s">
        <v>36</v>
      </c>
      <c r="N82" s="42" t="s">
        <v>190</v>
      </c>
      <c r="O82" s="14" t="s">
        <v>45</v>
      </c>
      <c r="P82" s="14" t="s">
        <v>64</v>
      </c>
      <c r="Q82" s="14" t="s">
        <v>39</v>
      </c>
      <c r="R82" s="14" t="s">
        <v>191</v>
      </c>
      <c r="S82" s="14"/>
    </row>
    <row r="83" ht="62" customHeight="1" spans="1:19">
      <c r="A83" s="14">
        <f>COUNT($A$1:A82)+1</f>
        <v>63</v>
      </c>
      <c r="B83" s="14" t="s">
        <v>172</v>
      </c>
      <c r="C83" s="15" t="s">
        <v>173</v>
      </c>
      <c r="D83" s="14" t="s">
        <v>187</v>
      </c>
      <c r="E83" s="14" t="s">
        <v>188</v>
      </c>
      <c r="F83" s="14" t="s">
        <v>189</v>
      </c>
      <c r="G83" s="15" t="s">
        <v>33</v>
      </c>
      <c r="H83" s="16" t="s">
        <v>34</v>
      </c>
      <c r="I83" s="15">
        <v>74</v>
      </c>
      <c r="J83" s="14">
        <f>I83</f>
        <v>74</v>
      </c>
      <c r="K83" s="14">
        <f t="shared" si="6"/>
        <v>0</v>
      </c>
      <c r="L83" s="16" t="s">
        <v>50</v>
      </c>
      <c r="M83" s="14" t="s">
        <v>36</v>
      </c>
      <c r="N83" s="42" t="s">
        <v>190</v>
      </c>
      <c r="O83" s="14" t="s">
        <v>45</v>
      </c>
      <c r="P83" s="14" t="s">
        <v>192</v>
      </c>
      <c r="Q83" s="14" t="s">
        <v>39</v>
      </c>
      <c r="R83" s="14" t="s">
        <v>191</v>
      </c>
      <c r="S83" s="14"/>
    </row>
    <row r="84" ht="62" customHeight="1" spans="1:19">
      <c r="A84" s="17">
        <f>COUNT($A$1:A83)+1</f>
        <v>64</v>
      </c>
      <c r="B84" s="14" t="s">
        <v>172</v>
      </c>
      <c r="C84" s="15" t="s">
        <v>173</v>
      </c>
      <c r="D84" s="17" t="s">
        <v>193</v>
      </c>
      <c r="E84" s="17" t="s">
        <v>194</v>
      </c>
      <c r="F84" s="17" t="s">
        <v>189</v>
      </c>
      <c r="G84" s="15" t="s">
        <v>40</v>
      </c>
      <c r="H84" s="16" t="s">
        <v>34</v>
      </c>
      <c r="I84" s="15">
        <v>240</v>
      </c>
      <c r="J84" s="14">
        <v>450</v>
      </c>
      <c r="K84" s="14">
        <f t="shared" si="6"/>
        <v>210</v>
      </c>
      <c r="L84" s="14" t="s">
        <v>50</v>
      </c>
      <c r="M84" s="14" t="s">
        <v>195</v>
      </c>
      <c r="N84" s="33" t="s">
        <v>63</v>
      </c>
      <c r="O84" s="14">
        <v>0.9</v>
      </c>
      <c r="P84" s="15" t="s">
        <v>64</v>
      </c>
      <c r="Q84" s="14"/>
      <c r="R84" s="14" t="s">
        <v>71</v>
      </c>
      <c r="S84" s="14" t="s">
        <v>72</v>
      </c>
    </row>
    <row r="85" ht="62" customHeight="1" spans="1:19">
      <c r="A85" s="17">
        <f>COUNT($A$1:A84)+1</f>
        <v>65</v>
      </c>
      <c r="B85" s="14" t="s">
        <v>172</v>
      </c>
      <c r="C85" s="15" t="s">
        <v>173</v>
      </c>
      <c r="D85" s="17" t="s">
        <v>193</v>
      </c>
      <c r="E85" s="17" t="s">
        <v>194</v>
      </c>
      <c r="F85" s="17" t="s">
        <v>189</v>
      </c>
      <c r="G85" s="15" t="s">
        <v>33</v>
      </c>
      <c r="H85" s="16" t="s">
        <v>34</v>
      </c>
      <c r="I85" s="15">
        <v>74</v>
      </c>
      <c r="J85" s="14">
        <f>150*0.9</f>
        <v>135</v>
      </c>
      <c r="K85" s="14">
        <f t="shared" si="6"/>
        <v>61</v>
      </c>
      <c r="L85" s="14" t="s">
        <v>50</v>
      </c>
      <c r="M85" s="14" t="s">
        <v>195</v>
      </c>
      <c r="N85" s="33" t="s">
        <v>63</v>
      </c>
      <c r="O85" s="14">
        <v>0.9</v>
      </c>
      <c r="P85" s="15" t="s">
        <v>196</v>
      </c>
      <c r="Q85" s="14"/>
      <c r="R85" s="14" t="s">
        <v>71</v>
      </c>
      <c r="S85" s="14" t="s">
        <v>72</v>
      </c>
    </row>
    <row r="86" ht="62" customHeight="1" spans="1:19">
      <c r="A86" s="15">
        <f>COUNT($A$1:A85)+1</f>
        <v>66</v>
      </c>
      <c r="B86" s="15" t="s">
        <v>172</v>
      </c>
      <c r="C86" s="15" t="s">
        <v>173</v>
      </c>
      <c r="D86" s="15" t="s">
        <v>197</v>
      </c>
      <c r="E86" s="15" t="s">
        <v>198</v>
      </c>
      <c r="F86" s="15" t="s">
        <v>32</v>
      </c>
      <c r="G86" s="15" t="s">
        <v>33</v>
      </c>
      <c r="H86" s="36" t="s">
        <v>199</v>
      </c>
      <c r="I86" s="45">
        <v>0</v>
      </c>
      <c r="J86" s="46">
        <v>234</v>
      </c>
      <c r="K86" s="14">
        <f t="shared" si="6"/>
        <v>234</v>
      </c>
      <c r="L86" s="14" t="s">
        <v>50</v>
      </c>
      <c r="M86" s="46" t="s">
        <v>200</v>
      </c>
      <c r="N86" s="33" t="s">
        <v>63</v>
      </c>
      <c r="O86" s="15">
        <v>0.9</v>
      </c>
      <c r="P86" s="36" t="s">
        <v>201</v>
      </c>
      <c r="Q86" s="14"/>
      <c r="R86" s="50" t="s">
        <v>134</v>
      </c>
      <c r="S86" s="45" t="s">
        <v>72</v>
      </c>
    </row>
    <row r="87" ht="62" customHeight="1" spans="1:19">
      <c r="A87" s="15">
        <f>COUNT($A$1:A86)+1</f>
        <v>67</v>
      </c>
      <c r="B87" s="15" t="s">
        <v>172</v>
      </c>
      <c r="C87" s="15" t="s">
        <v>173</v>
      </c>
      <c r="D87" s="15" t="s">
        <v>197</v>
      </c>
      <c r="E87" s="15" t="s">
        <v>198</v>
      </c>
      <c r="F87" s="15" t="s">
        <v>32</v>
      </c>
      <c r="G87" s="15" t="s">
        <v>40</v>
      </c>
      <c r="H87" s="36" t="s">
        <v>199</v>
      </c>
      <c r="I87" s="45">
        <v>0</v>
      </c>
      <c r="J87" s="46">
        <v>450</v>
      </c>
      <c r="K87" s="14">
        <f t="shared" si="6"/>
        <v>450</v>
      </c>
      <c r="L87" s="14" t="s">
        <v>50</v>
      </c>
      <c r="M87" s="46" t="s">
        <v>200</v>
      </c>
      <c r="N87" s="33" t="s">
        <v>63</v>
      </c>
      <c r="O87" s="15">
        <v>0.9</v>
      </c>
      <c r="P87" s="36" t="s">
        <v>64</v>
      </c>
      <c r="Q87" s="14"/>
      <c r="R87" s="50" t="s">
        <v>71</v>
      </c>
      <c r="S87" s="14" t="s">
        <v>72</v>
      </c>
    </row>
    <row r="88" ht="62" customHeight="1" spans="1:19">
      <c r="A88" s="15">
        <f>COUNT($A$1:A87)+1</f>
        <v>68</v>
      </c>
      <c r="B88" s="15" t="s">
        <v>172</v>
      </c>
      <c r="C88" s="15" t="s">
        <v>173</v>
      </c>
      <c r="D88" s="15" t="s">
        <v>202</v>
      </c>
      <c r="E88" s="15" t="s">
        <v>203</v>
      </c>
      <c r="F88" s="15" t="s">
        <v>32</v>
      </c>
      <c r="G88" s="15" t="s">
        <v>33</v>
      </c>
      <c r="H88" s="36" t="s">
        <v>199</v>
      </c>
      <c r="I88" s="45">
        <v>0</v>
      </c>
      <c r="J88" s="46">
        <v>234</v>
      </c>
      <c r="K88" s="14">
        <f t="shared" si="6"/>
        <v>234</v>
      </c>
      <c r="L88" s="36" t="s">
        <v>50</v>
      </c>
      <c r="M88" s="46" t="s">
        <v>204</v>
      </c>
      <c r="N88" s="33" t="s">
        <v>63</v>
      </c>
      <c r="O88" s="15">
        <v>0.9</v>
      </c>
      <c r="P88" s="36" t="s">
        <v>205</v>
      </c>
      <c r="Q88" s="14"/>
      <c r="R88" s="50" t="s">
        <v>71</v>
      </c>
      <c r="S88" s="45" t="s">
        <v>72</v>
      </c>
    </row>
    <row r="89" ht="62" customHeight="1" spans="1:19">
      <c r="A89" s="15">
        <f>COUNT($A$1:A88)+1</f>
        <v>69</v>
      </c>
      <c r="B89" s="15" t="s">
        <v>172</v>
      </c>
      <c r="C89" s="15" t="s">
        <v>173</v>
      </c>
      <c r="D89" s="15" t="s">
        <v>202</v>
      </c>
      <c r="E89" s="15" t="s">
        <v>203</v>
      </c>
      <c r="F89" s="15" t="s">
        <v>32</v>
      </c>
      <c r="G89" s="15" t="s">
        <v>40</v>
      </c>
      <c r="H89" s="36" t="s">
        <v>199</v>
      </c>
      <c r="I89" s="45">
        <v>0</v>
      </c>
      <c r="J89" s="46">
        <v>450</v>
      </c>
      <c r="K89" s="14">
        <f t="shared" si="6"/>
        <v>450</v>
      </c>
      <c r="L89" s="36" t="s">
        <v>50</v>
      </c>
      <c r="M89" s="46" t="s">
        <v>204</v>
      </c>
      <c r="N89" s="33" t="s">
        <v>63</v>
      </c>
      <c r="O89" s="15">
        <v>0.9</v>
      </c>
      <c r="P89" s="36" t="s">
        <v>64</v>
      </c>
      <c r="Q89" s="14"/>
      <c r="R89" s="50" t="s">
        <v>71</v>
      </c>
      <c r="S89" s="14" t="s">
        <v>72</v>
      </c>
    </row>
    <row r="90" ht="62" customHeight="1" spans="1:19">
      <c r="A90" s="26">
        <f>COUNT($A$1:A89)+1</f>
        <v>70</v>
      </c>
      <c r="B90" s="26" t="s">
        <v>172</v>
      </c>
      <c r="C90" s="26" t="s">
        <v>173</v>
      </c>
      <c r="D90" s="26" t="s">
        <v>178</v>
      </c>
      <c r="E90" s="27" t="s">
        <v>179</v>
      </c>
      <c r="F90" s="27" t="s">
        <v>32</v>
      </c>
      <c r="G90" s="28" t="s">
        <v>33</v>
      </c>
      <c r="H90" s="29">
        <v>2017</v>
      </c>
      <c r="I90" s="29">
        <v>157</v>
      </c>
      <c r="J90" s="14">
        <v>0</v>
      </c>
      <c r="K90" s="14">
        <f t="shared" si="6"/>
        <v>-157</v>
      </c>
      <c r="L90" s="14" t="s">
        <v>35</v>
      </c>
      <c r="M90" s="28" t="s">
        <v>36</v>
      </c>
      <c r="N90" s="33" t="s">
        <v>206</v>
      </c>
      <c r="O90" s="14" t="s">
        <v>168</v>
      </c>
      <c r="P90" s="14" t="s">
        <v>35</v>
      </c>
      <c r="Q90" s="15" t="s">
        <v>207</v>
      </c>
      <c r="R90" s="28"/>
      <c r="S90" s="28"/>
    </row>
    <row r="91" ht="62" customHeight="1" spans="1:19">
      <c r="A91" s="35">
        <f>COUNT($A$1:A90)+1</f>
        <v>71</v>
      </c>
      <c r="B91" s="17" t="s">
        <v>172</v>
      </c>
      <c r="C91" s="17" t="s">
        <v>173</v>
      </c>
      <c r="D91" s="17" t="s">
        <v>208</v>
      </c>
      <c r="E91" s="17" t="s">
        <v>209</v>
      </c>
      <c r="F91" s="17" t="s">
        <v>32</v>
      </c>
      <c r="G91" s="16" t="s">
        <v>33</v>
      </c>
      <c r="H91" s="16" t="s">
        <v>82</v>
      </c>
      <c r="I91" s="35">
        <v>187</v>
      </c>
      <c r="J91" s="14">
        <v>0</v>
      </c>
      <c r="K91" s="14">
        <f t="shared" si="6"/>
        <v>-187</v>
      </c>
      <c r="L91" s="14" t="s">
        <v>35</v>
      </c>
      <c r="M91" s="16" t="s">
        <v>43</v>
      </c>
      <c r="N91" s="42" t="s">
        <v>210</v>
      </c>
      <c r="O91" s="14" t="s">
        <v>168</v>
      </c>
      <c r="P91" s="14" t="s">
        <v>35</v>
      </c>
      <c r="Q91" s="15" t="s">
        <v>207</v>
      </c>
      <c r="R91" s="16"/>
      <c r="S91" s="16"/>
    </row>
    <row r="92" ht="62" customHeight="1" spans="1:19">
      <c r="A92" s="35">
        <f>COUNT($A$1:A91)+1</f>
        <v>72</v>
      </c>
      <c r="B92" s="17" t="s">
        <v>172</v>
      </c>
      <c r="C92" s="17" t="s">
        <v>173</v>
      </c>
      <c r="D92" s="17" t="s">
        <v>208</v>
      </c>
      <c r="E92" s="17" t="s">
        <v>211</v>
      </c>
      <c r="F92" s="17" t="s">
        <v>32</v>
      </c>
      <c r="G92" s="16" t="s">
        <v>33</v>
      </c>
      <c r="H92" s="16" t="s">
        <v>82</v>
      </c>
      <c r="I92" s="35">
        <v>203</v>
      </c>
      <c r="J92" s="14">
        <v>0</v>
      </c>
      <c r="K92" s="14">
        <f t="shared" si="6"/>
        <v>-203</v>
      </c>
      <c r="L92" s="14" t="s">
        <v>35</v>
      </c>
      <c r="M92" s="16" t="s">
        <v>43</v>
      </c>
      <c r="N92" s="42" t="s">
        <v>210</v>
      </c>
      <c r="O92" s="14" t="s">
        <v>168</v>
      </c>
      <c r="P92" s="14" t="s">
        <v>35</v>
      </c>
      <c r="Q92" s="15" t="s">
        <v>207</v>
      </c>
      <c r="R92" s="16"/>
      <c r="S92" s="16"/>
    </row>
    <row r="93" ht="62" customHeight="1" spans="1:19">
      <c r="A93" s="35">
        <f>COUNT($A$1:A92)+1</f>
        <v>73</v>
      </c>
      <c r="B93" s="17" t="s">
        <v>172</v>
      </c>
      <c r="C93" s="17" t="s">
        <v>173</v>
      </c>
      <c r="D93" s="17" t="s">
        <v>212</v>
      </c>
      <c r="E93" s="17" t="s">
        <v>213</v>
      </c>
      <c r="F93" s="17" t="s">
        <v>32</v>
      </c>
      <c r="G93" s="16" t="s">
        <v>40</v>
      </c>
      <c r="H93" s="16" t="s">
        <v>82</v>
      </c>
      <c r="I93" s="47">
        <v>390</v>
      </c>
      <c r="J93" s="14">
        <v>0</v>
      </c>
      <c r="K93" s="14">
        <f t="shared" si="6"/>
        <v>-390</v>
      </c>
      <c r="L93" s="14" t="s">
        <v>35</v>
      </c>
      <c r="M93" s="16" t="s">
        <v>36</v>
      </c>
      <c r="N93" s="33" t="s">
        <v>206</v>
      </c>
      <c r="O93" s="14" t="s">
        <v>168</v>
      </c>
      <c r="P93" s="14" t="s">
        <v>35</v>
      </c>
      <c r="Q93" s="15" t="s">
        <v>207</v>
      </c>
      <c r="R93" s="16"/>
      <c r="S93" s="16"/>
    </row>
    <row r="94" ht="62" customHeight="1" spans="1:19">
      <c r="A94" s="14">
        <f>COUNT($A$1:A93)+1</f>
        <v>74</v>
      </c>
      <c r="B94" s="14" t="s">
        <v>172</v>
      </c>
      <c r="C94" s="15" t="s">
        <v>173</v>
      </c>
      <c r="D94" s="14" t="s">
        <v>174</v>
      </c>
      <c r="E94" s="14" t="s">
        <v>214</v>
      </c>
      <c r="F94" s="14" t="s">
        <v>32</v>
      </c>
      <c r="G94" s="15" t="s">
        <v>40</v>
      </c>
      <c r="H94" s="16" t="s">
        <v>34</v>
      </c>
      <c r="I94" s="15">
        <v>240</v>
      </c>
      <c r="J94" s="14">
        <f>I94</f>
        <v>240</v>
      </c>
      <c r="K94" s="14">
        <f t="shared" si="6"/>
        <v>0</v>
      </c>
      <c r="L94" s="14" t="s">
        <v>35</v>
      </c>
      <c r="M94" s="14" t="s">
        <v>43</v>
      </c>
      <c r="N94" s="34" t="s">
        <v>44</v>
      </c>
      <c r="O94" s="14" t="s">
        <v>45</v>
      </c>
      <c r="P94" s="14" t="s">
        <v>35</v>
      </c>
      <c r="Q94" s="14" t="s">
        <v>39</v>
      </c>
      <c r="R94" s="14"/>
      <c r="S94" s="14"/>
    </row>
    <row r="95" ht="62" customHeight="1" spans="1:19">
      <c r="A95" s="14">
        <f>COUNT($A$1:A94)+1</f>
        <v>75</v>
      </c>
      <c r="B95" s="14" t="s">
        <v>172</v>
      </c>
      <c r="C95" s="15" t="s">
        <v>173</v>
      </c>
      <c r="D95" s="15" t="s">
        <v>212</v>
      </c>
      <c r="E95" s="17" t="s">
        <v>215</v>
      </c>
      <c r="F95" s="17" t="s">
        <v>32</v>
      </c>
      <c r="G95" s="15" t="s">
        <v>40</v>
      </c>
      <c r="H95" s="16" t="s">
        <v>34</v>
      </c>
      <c r="I95" s="15">
        <v>240</v>
      </c>
      <c r="J95" s="14">
        <v>0</v>
      </c>
      <c r="K95" s="14">
        <f t="shared" si="6"/>
        <v>-240</v>
      </c>
      <c r="L95" s="14" t="s">
        <v>35</v>
      </c>
      <c r="M95" s="14" t="s">
        <v>43</v>
      </c>
      <c r="N95" s="42" t="s">
        <v>210</v>
      </c>
      <c r="O95" s="14" t="s">
        <v>168</v>
      </c>
      <c r="P95" s="14" t="s">
        <v>35</v>
      </c>
      <c r="Q95" s="15" t="s">
        <v>207</v>
      </c>
      <c r="R95" s="14"/>
      <c r="S95" s="14"/>
    </row>
    <row r="96" ht="62" customHeight="1" spans="1:19">
      <c r="A96" s="17">
        <f>COUNT($A$1:A95)+1</f>
        <v>76</v>
      </c>
      <c r="B96" s="14" t="s">
        <v>172</v>
      </c>
      <c r="C96" s="15" t="s">
        <v>173</v>
      </c>
      <c r="D96" s="17" t="s">
        <v>216</v>
      </c>
      <c r="E96" s="17" t="s">
        <v>217</v>
      </c>
      <c r="F96" s="17" t="s">
        <v>32</v>
      </c>
      <c r="G96" s="15" t="s">
        <v>33</v>
      </c>
      <c r="H96" s="16" t="s">
        <v>34</v>
      </c>
      <c r="I96" s="15">
        <v>119</v>
      </c>
      <c r="J96" s="14">
        <v>0</v>
      </c>
      <c r="K96" s="14">
        <f t="shared" si="6"/>
        <v>-119</v>
      </c>
      <c r="L96" s="14" t="s">
        <v>35</v>
      </c>
      <c r="M96" s="14" t="s">
        <v>43</v>
      </c>
      <c r="N96" s="42" t="s">
        <v>210</v>
      </c>
      <c r="O96" s="14" t="s">
        <v>168</v>
      </c>
      <c r="P96" s="14" t="s">
        <v>35</v>
      </c>
      <c r="Q96" s="15" t="s">
        <v>207</v>
      </c>
      <c r="R96" s="14"/>
      <c r="S96" s="14"/>
    </row>
    <row r="97" ht="62" customHeight="1" spans="1:19">
      <c r="A97" s="17">
        <f>COUNT($A$1:A96)+1</f>
        <v>77</v>
      </c>
      <c r="B97" s="14" t="s">
        <v>172</v>
      </c>
      <c r="C97" s="15" t="s">
        <v>173</v>
      </c>
      <c r="D97" s="17" t="s">
        <v>212</v>
      </c>
      <c r="E97" s="17" t="s">
        <v>218</v>
      </c>
      <c r="F97" s="17" t="s">
        <v>32</v>
      </c>
      <c r="G97" s="15" t="s">
        <v>40</v>
      </c>
      <c r="H97" s="16" t="s">
        <v>34</v>
      </c>
      <c r="I97" s="15">
        <v>240</v>
      </c>
      <c r="J97" s="14">
        <v>120</v>
      </c>
      <c r="K97" s="14">
        <f t="shared" si="6"/>
        <v>-120</v>
      </c>
      <c r="L97" s="14" t="s">
        <v>50</v>
      </c>
      <c r="M97" s="14" t="s">
        <v>36</v>
      </c>
      <c r="N97" s="33" t="s">
        <v>219</v>
      </c>
      <c r="O97" s="14" t="s">
        <v>38</v>
      </c>
      <c r="P97" s="14" t="s">
        <v>35</v>
      </c>
      <c r="Q97" s="14" t="s">
        <v>51</v>
      </c>
      <c r="R97" s="14"/>
      <c r="S97" s="14"/>
    </row>
    <row r="98" ht="62" customHeight="1" spans="1:19">
      <c r="A98" s="15">
        <f>COUNT($A$1:A97)+1</f>
        <v>78</v>
      </c>
      <c r="B98" s="15" t="s">
        <v>172</v>
      </c>
      <c r="C98" s="15" t="s">
        <v>173</v>
      </c>
      <c r="D98" s="15" t="s">
        <v>220</v>
      </c>
      <c r="E98" s="15" t="s">
        <v>221</v>
      </c>
      <c r="F98" s="15" t="s">
        <v>32</v>
      </c>
      <c r="G98" s="15" t="s">
        <v>33</v>
      </c>
      <c r="H98" s="16" t="s">
        <v>49</v>
      </c>
      <c r="I98" s="15">
        <v>108</v>
      </c>
      <c r="J98" s="14">
        <v>0</v>
      </c>
      <c r="K98" s="14">
        <f t="shared" si="6"/>
        <v>-108</v>
      </c>
      <c r="L98" s="14" t="s">
        <v>35</v>
      </c>
      <c r="M98" s="15" t="s">
        <v>43</v>
      </c>
      <c r="N98" s="42" t="s">
        <v>210</v>
      </c>
      <c r="O98" s="14" t="s">
        <v>168</v>
      </c>
      <c r="P98" s="14" t="s">
        <v>35</v>
      </c>
      <c r="Q98" s="15" t="s">
        <v>207</v>
      </c>
      <c r="R98" s="15"/>
      <c r="S98" s="15"/>
    </row>
    <row r="99" s="1" customFormat="1" ht="31" hidden="1" customHeight="1" spans="1:19">
      <c r="A99" s="18" t="s">
        <v>52</v>
      </c>
      <c r="B99" s="18"/>
      <c r="C99" s="18"/>
      <c r="D99" s="18" t="s">
        <v>222</v>
      </c>
      <c r="E99" s="12" t="s">
        <v>27</v>
      </c>
      <c r="F99" s="18"/>
      <c r="G99" s="18">
        <v>10</v>
      </c>
      <c r="H99" s="19"/>
      <c r="I99" s="18">
        <f>SUM(I100:I109)</f>
        <v>1579</v>
      </c>
      <c r="J99" s="18">
        <f>SUM(J100:J109)</f>
        <v>2205</v>
      </c>
      <c r="K99" s="18">
        <f>SUM(K100:K109)</f>
        <v>626</v>
      </c>
      <c r="L99" s="20"/>
      <c r="M99" s="18"/>
      <c r="N99" s="19"/>
      <c r="O99" s="20"/>
      <c r="P99" s="20"/>
      <c r="Q99" s="18"/>
      <c r="R99" s="18"/>
      <c r="S99" s="18"/>
    </row>
    <row r="100" ht="62" customHeight="1" spans="1:19">
      <c r="A100" s="15">
        <f>COUNT($A$1:A98)+1</f>
        <v>79</v>
      </c>
      <c r="B100" s="26" t="s">
        <v>172</v>
      </c>
      <c r="C100" s="26" t="s">
        <v>223</v>
      </c>
      <c r="D100" s="26" t="s">
        <v>224</v>
      </c>
      <c r="E100" s="38" t="s">
        <v>225</v>
      </c>
      <c r="F100" s="38" t="s">
        <v>226</v>
      </c>
      <c r="G100" s="28" t="s">
        <v>40</v>
      </c>
      <c r="H100" s="29">
        <v>2017</v>
      </c>
      <c r="I100" s="29">
        <v>202</v>
      </c>
      <c r="J100" s="14">
        <v>450</v>
      </c>
      <c r="K100" s="14">
        <f>J100-I100</f>
        <v>248</v>
      </c>
      <c r="L100" s="36" t="s">
        <v>50</v>
      </c>
      <c r="M100" s="28" t="s">
        <v>43</v>
      </c>
      <c r="N100" s="33" t="s">
        <v>63</v>
      </c>
      <c r="O100" s="14">
        <v>0.9</v>
      </c>
      <c r="P100" s="28" t="s">
        <v>64</v>
      </c>
      <c r="Q100" s="14"/>
      <c r="R100" s="28" t="s">
        <v>227</v>
      </c>
      <c r="S100" s="28" t="s">
        <v>228</v>
      </c>
    </row>
    <row r="101" ht="115" customHeight="1" spans="1:19">
      <c r="A101" s="15">
        <f>COUNT($A$1:A100)+1</f>
        <v>80</v>
      </c>
      <c r="B101" s="26" t="s">
        <v>172</v>
      </c>
      <c r="C101" s="26" t="s">
        <v>223</v>
      </c>
      <c r="D101" s="26" t="s">
        <v>229</v>
      </c>
      <c r="E101" s="27" t="s">
        <v>230</v>
      </c>
      <c r="F101" s="27" t="s">
        <v>32</v>
      </c>
      <c r="G101" s="28" t="s">
        <v>40</v>
      </c>
      <c r="H101" s="29">
        <v>2017</v>
      </c>
      <c r="I101" s="29">
        <f>351+85</f>
        <v>436</v>
      </c>
      <c r="J101" s="14">
        <v>450</v>
      </c>
      <c r="K101" s="14">
        <f>J101-I101</f>
        <v>14</v>
      </c>
      <c r="L101" s="28" t="s">
        <v>231</v>
      </c>
      <c r="M101" s="14" t="s">
        <v>232</v>
      </c>
      <c r="N101" s="33" t="s">
        <v>63</v>
      </c>
      <c r="O101" s="14">
        <v>0.9</v>
      </c>
      <c r="P101" s="28" t="s">
        <v>233</v>
      </c>
      <c r="Q101" s="14"/>
      <c r="R101" s="49" t="s">
        <v>234</v>
      </c>
      <c r="S101" s="28" t="s">
        <v>177</v>
      </c>
    </row>
    <row r="102" ht="62" customHeight="1" spans="1:19">
      <c r="A102" s="14">
        <f>COUNT($A$1:A101)+1</f>
        <v>81</v>
      </c>
      <c r="B102" s="14" t="s">
        <v>172</v>
      </c>
      <c r="C102" s="15" t="s">
        <v>223</v>
      </c>
      <c r="D102" s="15" t="s">
        <v>183</v>
      </c>
      <c r="E102" s="17" t="s">
        <v>235</v>
      </c>
      <c r="F102" s="17" t="s">
        <v>32</v>
      </c>
      <c r="G102" s="15" t="s">
        <v>40</v>
      </c>
      <c r="H102" s="16" t="s">
        <v>34</v>
      </c>
      <c r="I102" s="15">
        <v>240</v>
      </c>
      <c r="J102" s="15">
        <v>450</v>
      </c>
      <c r="K102" s="14">
        <f t="shared" ref="K102:K109" si="7">J102-I102</f>
        <v>210</v>
      </c>
      <c r="L102" s="14" t="s">
        <v>50</v>
      </c>
      <c r="M102" s="14" t="s">
        <v>43</v>
      </c>
      <c r="N102" s="33" t="s">
        <v>63</v>
      </c>
      <c r="O102" s="15">
        <v>0.9</v>
      </c>
      <c r="P102" s="14" t="s">
        <v>64</v>
      </c>
      <c r="Q102" s="14"/>
      <c r="R102" s="14" t="s">
        <v>236</v>
      </c>
      <c r="S102" s="14" t="s">
        <v>72</v>
      </c>
    </row>
    <row r="103" ht="62" customHeight="1" spans="1:19">
      <c r="A103" s="15">
        <f>COUNT($A$1:A102)+1</f>
        <v>82</v>
      </c>
      <c r="B103" s="15" t="s">
        <v>172</v>
      </c>
      <c r="C103" s="15" t="s">
        <v>223</v>
      </c>
      <c r="D103" s="15" t="s">
        <v>112</v>
      </c>
      <c r="E103" s="15" t="s">
        <v>237</v>
      </c>
      <c r="F103" s="15" t="s">
        <v>32</v>
      </c>
      <c r="G103" s="15" t="s">
        <v>40</v>
      </c>
      <c r="H103" s="36" t="s">
        <v>199</v>
      </c>
      <c r="I103" s="45">
        <v>0</v>
      </c>
      <c r="J103" s="46">
        <v>450</v>
      </c>
      <c r="K103" s="14">
        <f t="shared" si="7"/>
        <v>450</v>
      </c>
      <c r="L103" s="28" t="s">
        <v>50</v>
      </c>
      <c r="M103" s="15" t="s">
        <v>43</v>
      </c>
      <c r="N103" s="33" t="s">
        <v>63</v>
      </c>
      <c r="O103" s="36" t="s">
        <v>238</v>
      </c>
      <c r="P103" s="36" t="s">
        <v>64</v>
      </c>
      <c r="Q103" s="14"/>
      <c r="R103" s="50" t="s">
        <v>134</v>
      </c>
      <c r="S103" s="14" t="s">
        <v>72</v>
      </c>
    </row>
    <row r="104" ht="62" customHeight="1" spans="1:19">
      <c r="A104" s="17">
        <f>COUNT($A$1:A103)+1</f>
        <v>83</v>
      </c>
      <c r="B104" s="14" t="s">
        <v>172</v>
      </c>
      <c r="C104" s="15" t="s">
        <v>223</v>
      </c>
      <c r="D104" s="17" t="s">
        <v>183</v>
      </c>
      <c r="E104" s="17" t="s">
        <v>239</v>
      </c>
      <c r="F104" s="17" t="s">
        <v>32</v>
      </c>
      <c r="G104" s="15" t="s">
        <v>40</v>
      </c>
      <c r="H104" s="16" t="s">
        <v>34</v>
      </c>
      <c r="I104" s="15">
        <v>240</v>
      </c>
      <c r="J104" s="14">
        <v>187</v>
      </c>
      <c r="K104" s="14">
        <f t="shared" si="7"/>
        <v>-53</v>
      </c>
      <c r="L104" s="14" t="s">
        <v>35</v>
      </c>
      <c r="M104" s="14" t="s">
        <v>36</v>
      </c>
      <c r="N104" s="33" t="s">
        <v>240</v>
      </c>
      <c r="O104" s="14" t="s">
        <v>38</v>
      </c>
      <c r="P104" s="14" t="s">
        <v>35</v>
      </c>
      <c r="Q104" s="14" t="s">
        <v>39</v>
      </c>
      <c r="R104" s="14"/>
      <c r="S104" s="14"/>
    </row>
    <row r="105" ht="62" customHeight="1" spans="1:19">
      <c r="A105" s="17">
        <f>COUNT($A$1:A104)+1</f>
        <v>84</v>
      </c>
      <c r="B105" s="14" t="s">
        <v>172</v>
      </c>
      <c r="C105" s="15" t="s">
        <v>223</v>
      </c>
      <c r="D105" s="17" t="s">
        <v>183</v>
      </c>
      <c r="E105" s="17" t="s">
        <v>239</v>
      </c>
      <c r="F105" s="17" t="s">
        <v>32</v>
      </c>
      <c r="G105" s="15" t="s">
        <v>33</v>
      </c>
      <c r="H105" s="16" t="s">
        <v>34</v>
      </c>
      <c r="I105" s="15">
        <v>109</v>
      </c>
      <c r="J105" s="14">
        <v>109</v>
      </c>
      <c r="K105" s="14">
        <f t="shared" si="7"/>
        <v>0</v>
      </c>
      <c r="L105" s="14" t="s">
        <v>35</v>
      </c>
      <c r="M105" s="14" t="s">
        <v>36</v>
      </c>
      <c r="N105" s="33" t="s">
        <v>241</v>
      </c>
      <c r="O105" s="14" t="s">
        <v>38</v>
      </c>
      <c r="P105" s="14" t="s">
        <v>35</v>
      </c>
      <c r="Q105" s="14" t="s">
        <v>39</v>
      </c>
      <c r="R105" s="14"/>
      <c r="S105" s="14"/>
    </row>
    <row r="106" ht="62" customHeight="1" spans="1:19">
      <c r="A106" s="14">
        <f>COUNT($A$1:A105)+1</f>
        <v>85</v>
      </c>
      <c r="B106" s="14" t="s">
        <v>172</v>
      </c>
      <c r="C106" s="15" t="s">
        <v>223</v>
      </c>
      <c r="D106" s="15" t="s">
        <v>183</v>
      </c>
      <c r="E106" s="17" t="s">
        <v>235</v>
      </c>
      <c r="F106" s="17" t="s">
        <v>32</v>
      </c>
      <c r="G106" s="15" t="s">
        <v>33</v>
      </c>
      <c r="H106" s="16" t="s">
        <v>34</v>
      </c>
      <c r="I106" s="15">
        <v>109</v>
      </c>
      <c r="J106" s="14">
        <f>I106</f>
        <v>109</v>
      </c>
      <c r="K106" s="14">
        <f t="shared" si="7"/>
        <v>0</v>
      </c>
      <c r="L106" s="14" t="s">
        <v>35</v>
      </c>
      <c r="M106" s="14" t="s">
        <v>43</v>
      </c>
      <c r="N106" s="34" t="s">
        <v>44</v>
      </c>
      <c r="O106" s="14" t="s">
        <v>45</v>
      </c>
      <c r="P106" s="14" t="s">
        <v>35</v>
      </c>
      <c r="Q106" s="14" t="s">
        <v>39</v>
      </c>
      <c r="R106" s="14"/>
      <c r="S106" s="14"/>
    </row>
    <row r="107" ht="62" customHeight="1" spans="1:19">
      <c r="A107" s="14">
        <f>COUNT($A$1:A106)+1</f>
        <v>86</v>
      </c>
      <c r="B107" s="14" t="s">
        <v>172</v>
      </c>
      <c r="C107" s="15" t="s">
        <v>223</v>
      </c>
      <c r="D107" s="15" t="s">
        <v>242</v>
      </c>
      <c r="E107" s="17" t="s">
        <v>243</v>
      </c>
      <c r="F107" s="17" t="s">
        <v>32</v>
      </c>
      <c r="G107" s="15" t="s">
        <v>120</v>
      </c>
      <c r="H107" s="16" t="s">
        <v>34</v>
      </c>
      <c r="I107" s="15">
        <v>26</v>
      </c>
      <c r="J107" s="14">
        <v>0</v>
      </c>
      <c r="K107" s="14">
        <f t="shared" si="7"/>
        <v>-26</v>
      </c>
      <c r="L107" s="14" t="s">
        <v>35</v>
      </c>
      <c r="M107" s="14" t="s">
        <v>36</v>
      </c>
      <c r="N107" s="33" t="s">
        <v>206</v>
      </c>
      <c r="O107" s="14" t="s">
        <v>168</v>
      </c>
      <c r="P107" s="14" t="s">
        <v>35</v>
      </c>
      <c r="Q107" s="15" t="s">
        <v>207</v>
      </c>
      <c r="R107" s="14"/>
      <c r="S107" s="14"/>
    </row>
    <row r="108" ht="62" customHeight="1" spans="1:19">
      <c r="A108" s="17">
        <f>COUNT($A$1:A107)+1</f>
        <v>87</v>
      </c>
      <c r="B108" s="14" t="s">
        <v>172</v>
      </c>
      <c r="C108" s="15" t="s">
        <v>223</v>
      </c>
      <c r="D108" s="17" t="s">
        <v>244</v>
      </c>
      <c r="E108" s="17" t="s">
        <v>245</v>
      </c>
      <c r="F108" s="17" t="s">
        <v>32</v>
      </c>
      <c r="G108" s="15" t="s">
        <v>33</v>
      </c>
      <c r="H108" s="16" t="s">
        <v>34</v>
      </c>
      <c r="I108" s="15">
        <v>109</v>
      </c>
      <c r="J108" s="14">
        <v>0</v>
      </c>
      <c r="K108" s="14">
        <f t="shared" si="7"/>
        <v>-109</v>
      </c>
      <c r="L108" s="14" t="s">
        <v>35</v>
      </c>
      <c r="M108" s="14" t="s">
        <v>43</v>
      </c>
      <c r="N108" s="42" t="s">
        <v>210</v>
      </c>
      <c r="O108" s="14" t="s">
        <v>168</v>
      </c>
      <c r="P108" s="14" t="s">
        <v>35</v>
      </c>
      <c r="Q108" s="15" t="s">
        <v>207</v>
      </c>
      <c r="R108" s="14"/>
      <c r="S108" s="14"/>
    </row>
    <row r="109" ht="62" customHeight="1" spans="1:19">
      <c r="A109" s="15">
        <f>COUNT($A$1:A108)+1</f>
        <v>88</v>
      </c>
      <c r="B109" s="15" t="s">
        <v>172</v>
      </c>
      <c r="C109" s="15" t="s">
        <v>223</v>
      </c>
      <c r="D109" s="15" t="s">
        <v>220</v>
      </c>
      <c r="E109" s="15" t="s">
        <v>246</v>
      </c>
      <c r="F109" s="15" t="s">
        <v>32</v>
      </c>
      <c r="G109" s="15" t="s">
        <v>33</v>
      </c>
      <c r="H109" s="16" t="s">
        <v>49</v>
      </c>
      <c r="I109" s="15">
        <v>108</v>
      </c>
      <c r="J109" s="14">
        <v>0</v>
      </c>
      <c r="K109" s="14">
        <f t="shared" si="7"/>
        <v>-108</v>
      </c>
      <c r="L109" s="14" t="s">
        <v>35</v>
      </c>
      <c r="M109" s="15" t="s">
        <v>43</v>
      </c>
      <c r="N109" s="42" t="s">
        <v>210</v>
      </c>
      <c r="O109" s="14" t="s">
        <v>168</v>
      </c>
      <c r="P109" s="14" t="s">
        <v>35</v>
      </c>
      <c r="Q109" s="15" t="s">
        <v>207</v>
      </c>
      <c r="R109" s="15"/>
      <c r="S109" s="15"/>
    </row>
    <row r="110" s="1" customFormat="1" ht="31" customHeight="1" spans="1:19">
      <c r="A110" s="18"/>
      <c r="B110" s="18"/>
      <c r="C110" s="18"/>
      <c r="D110" s="18" t="s">
        <v>247</v>
      </c>
      <c r="E110" s="18"/>
      <c r="F110" s="18"/>
      <c r="G110" s="18">
        <f>G111+G117+G119+G121+G123</f>
        <v>11</v>
      </c>
      <c r="H110" s="18"/>
      <c r="I110" s="18">
        <f>I111+I117+I119+I121+I123</f>
        <v>2376</v>
      </c>
      <c r="J110" s="18">
        <f>J111+J117+J119+J121+J123</f>
        <v>2505</v>
      </c>
      <c r="K110" s="18">
        <f>K111+K117+K119+K121+K123</f>
        <v>129</v>
      </c>
      <c r="L110" s="20"/>
      <c r="M110" s="18"/>
      <c r="N110" s="19"/>
      <c r="O110" s="20"/>
      <c r="P110" s="20"/>
      <c r="Q110" s="18"/>
      <c r="R110" s="18"/>
      <c r="S110" s="18"/>
    </row>
    <row r="111" s="1" customFormat="1" ht="31" hidden="1" customHeight="1" spans="1:19">
      <c r="A111" s="18" t="s">
        <v>25</v>
      </c>
      <c r="B111" s="18"/>
      <c r="C111" s="18"/>
      <c r="D111" s="18" t="s">
        <v>248</v>
      </c>
      <c r="E111" s="12" t="s">
        <v>27</v>
      </c>
      <c r="F111" s="18"/>
      <c r="G111" s="18">
        <v>5</v>
      </c>
      <c r="H111" s="19"/>
      <c r="I111" s="18">
        <f>SUM(I112:I116)</f>
        <v>828</v>
      </c>
      <c r="J111" s="18">
        <f>SUM(J112:J116)</f>
        <v>887</v>
      </c>
      <c r="K111" s="18">
        <f>SUM(K112:K116)</f>
        <v>59</v>
      </c>
      <c r="L111" s="20"/>
      <c r="M111" s="18"/>
      <c r="N111" s="19"/>
      <c r="O111" s="20"/>
      <c r="P111" s="20"/>
      <c r="Q111" s="18"/>
      <c r="R111" s="18"/>
      <c r="S111" s="18"/>
    </row>
    <row r="112" ht="62" customHeight="1" spans="1:19">
      <c r="A112" s="35">
        <f>COUNT($A$1:A109)+1</f>
        <v>89</v>
      </c>
      <c r="B112" s="17" t="s">
        <v>249</v>
      </c>
      <c r="C112" s="17" t="s">
        <v>250</v>
      </c>
      <c r="D112" s="17" t="s">
        <v>251</v>
      </c>
      <c r="E112" s="17" t="s">
        <v>252</v>
      </c>
      <c r="F112" s="17" t="s">
        <v>32</v>
      </c>
      <c r="G112" s="16" t="s">
        <v>40</v>
      </c>
      <c r="H112" s="16" t="s">
        <v>82</v>
      </c>
      <c r="I112" s="47">
        <v>513</v>
      </c>
      <c r="J112" s="14">
        <v>572</v>
      </c>
      <c r="K112" s="14">
        <f>J112-I112</f>
        <v>59</v>
      </c>
      <c r="L112" s="16" t="s">
        <v>50</v>
      </c>
      <c r="M112" s="16" t="s">
        <v>43</v>
      </c>
      <c r="N112" s="33" t="s">
        <v>63</v>
      </c>
      <c r="O112" s="14">
        <v>1.3</v>
      </c>
      <c r="P112" s="15" t="s">
        <v>253</v>
      </c>
      <c r="Q112" s="14"/>
      <c r="R112" s="16" t="s">
        <v>254</v>
      </c>
      <c r="S112" s="16" t="s">
        <v>255</v>
      </c>
    </row>
    <row r="113" ht="62" customHeight="1" spans="1:19">
      <c r="A113" s="15">
        <f>COUNT($A$1:A112)+1</f>
        <v>90</v>
      </c>
      <c r="B113" s="15" t="s">
        <v>249</v>
      </c>
      <c r="C113" s="15" t="s">
        <v>250</v>
      </c>
      <c r="D113" s="15" t="s">
        <v>251</v>
      </c>
      <c r="E113" s="15" t="s">
        <v>256</v>
      </c>
      <c r="F113" s="15" t="s">
        <v>32</v>
      </c>
      <c r="G113" s="15" t="s">
        <v>40</v>
      </c>
      <c r="H113" s="16" t="s">
        <v>49</v>
      </c>
      <c r="I113" s="15">
        <v>207</v>
      </c>
      <c r="J113" s="14">
        <f>I113</f>
        <v>207</v>
      </c>
      <c r="K113" s="14">
        <f>J113-I113</f>
        <v>0</v>
      </c>
      <c r="L113" s="15" t="s">
        <v>50</v>
      </c>
      <c r="M113" s="15" t="s">
        <v>43</v>
      </c>
      <c r="N113" s="34" t="s">
        <v>257</v>
      </c>
      <c r="O113" s="14" t="s">
        <v>45</v>
      </c>
      <c r="P113" s="47" t="s">
        <v>258</v>
      </c>
      <c r="Q113" s="14"/>
      <c r="R113" s="15" t="s">
        <v>191</v>
      </c>
      <c r="S113" s="15"/>
    </row>
    <row r="114" ht="62" customHeight="1" spans="1:19">
      <c r="A114" s="15">
        <f>COUNT($A$1:A113)+1</f>
        <v>91</v>
      </c>
      <c r="B114" s="15" t="s">
        <v>249</v>
      </c>
      <c r="C114" s="15" t="s">
        <v>250</v>
      </c>
      <c r="D114" s="15" t="s">
        <v>251</v>
      </c>
      <c r="E114" s="15" t="s">
        <v>256</v>
      </c>
      <c r="F114" s="15" t="s">
        <v>32</v>
      </c>
      <c r="G114" s="15" t="s">
        <v>33</v>
      </c>
      <c r="H114" s="16" t="s">
        <v>49</v>
      </c>
      <c r="I114" s="15">
        <v>108</v>
      </c>
      <c r="J114" s="14">
        <f>I114</f>
        <v>108</v>
      </c>
      <c r="K114" s="14">
        <f>J114-I114</f>
        <v>0</v>
      </c>
      <c r="L114" s="14" t="s">
        <v>35</v>
      </c>
      <c r="M114" s="15" t="s">
        <v>43</v>
      </c>
      <c r="N114" s="34" t="s">
        <v>44</v>
      </c>
      <c r="O114" s="14" t="s">
        <v>45</v>
      </c>
      <c r="P114" s="14" t="s">
        <v>35</v>
      </c>
      <c r="Q114" s="14" t="s">
        <v>39</v>
      </c>
      <c r="R114" s="15"/>
      <c r="S114" s="15"/>
    </row>
    <row r="115" ht="62" customHeight="1" spans="1:19">
      <c r="A115" s="15">
        <f>COUNT($A$1:A114)+1</f>
        <v>92</v>
      </c>
      <c r="B115" s="15" t="s">
        <v>249</v>
      </c>
      <c r="C115" s="15" t="s">
        <v>250</v>
      </c>
      <c r="D115" s="15" t="s">
        <v>251</v>
      </c>
      <c r="E115" s="15" t="s">
        <v>259</v>
      </c>
      <c r="F115" s="15" t="s">
        <v>32</v>
      </c>
      <c r="G115" s="15" t="s">
        <v>40</v>
      </c>
      <c r="H115" s="16" t="s">
        <v>49</v>
      </c>
      <c r="I115" s="15">
        <v>0</v>
      </c>
      <c r="J115" s="14">
        <f>I115</f>
        <v>0</v>
      </c>
      <c r="K115" s="14">
        <f>J115-I115</f>
        <v>0</v>
      </c>
      <c r="L115" s="14" t="s">
        <v>35</v>
      </c>
      <c r="M115" s="15" t="s">
        <v>43</v>
      </c>
      <c r="N115" s="42" t="s">
        <v>210</v>
      </c>
      <c r="O115" s="14" t="s">
        <v>168</v>
      </c>
      <c r="P115" s="14" t="s">
        <v>35</v>
      </c>
      <c r="Q115" s="15" t="s">
        <v>207</v>
      </c>
      <c r="R115" s="15"/>
      <c r="S115" s="15"/>
    </row>
    <row r="116" ht="62" customHeight="1" spans="1:19">
      <c r="A116" s="15">
        <f>COUNT($A$1:A115)+1</f>
        <v>93</v>
      </c>
      <c r="B116" s="15" t="s">
        <v>249</v>
      </c>
      <c r="C116" s="15" t="s">
        <v>250</v>
      </c>
      <c r="D116" s="15" t="s">
        <v>251</v>
      </c>
      <c r="E116" s="15" t="s">
        <v>259</v>
      </c>
      <c r="F116" s="15" t="s">
        <v>32</v>
      </c>
      <c r="G116" s="15" t="s">
        <v>33</v>
      </c>
      <c r="H116" s="16" t="s">
        <v>49</v>
      </c>
      <c r="I116" s="15">
        <v>0</v>
      </c>
      <c r="J116" s="14">
        <f>I116</f>
        <v>0</v>
      </c>
      <c r="K116" s="14">
        <f>J116-I116</f>
        <v>0</v>
      </c>
      <c r="L116" s="14" t="s">
        <v>35</v>
      </c>
      <c r="M116" s="15" t="s">
        <v>43</v>
      </c>
      <c r="N116" s="42" t="s">
        <v>210</v>
      </c>
      <c r="O116" s="14" t="s">
        <v>168</v>
      </c>
      <c r="P116" s="14" t="s">
        <v>35</v>
      </c>
      <c r="Q116" s="15" t="s">
        <v>207</v>
      </c>
      <c r="R116" s="15"/>
      <c r="S116" s="15"/>
    </row>
    <row r="117" s="1" customFormat="1" ht="31" hidden="1" customHeight="1" spans="1:19">
      <c r="A117" s="18" t="s">
        <v>52</v>
      </c>
      <c r="B117" s="18"/>
      <c r="C117" s="18"/>
      <c r="D117" s="18" t="s">
        <v>260</v>
      </c>
      <c r="E117" s="12" t="s">
        <v>27</v>
      </c>
      <c r="F117" s="18"/>
      <c r="G117" s="18">
        <v>1</v>
      </c>
      <c r="H117" s="19"/>
      <c r="I117" s="18">
        <f>I118</f>
        <v>304</v>
      </c>
      <c r="J117" s="18">
        <f>J118</f>
        <v>369</v>
      </c>
      <c r="K117" s="18">
        <f>K118</f>
        <v>65</v>
      </c>
      <c r="L117" s="20"/>
      <c r="M117" s="18"/>
      <c r="N117" s="19"/>
      <c r="O117" s="20"/>
      <c r="P117" s="20"/>
      <c r="Q117" s="18"/>
      <c r="R117" s="18"/>
      <c r="S117" s="18"/>
    </row>
    <row r="118" ht="62" customHeight="1" spans="1:19">
      <c r="A118" s="35">
        <f>COUNT($A$1:A116)+1</f>
        <v>94</v>
      </c>
      <c r="B118" s="17" t="s">
        <v>249</v>
      </c>
      <c r="C118" s="17" t="s">
        <v>261</v>
      </c>
      <c r="D118" s="17" t="s">
        <v>251</v>
      </c>
      <c r="E118" s="17" t="s">
        <v>262</v>
      </c>
      <c r="F118" s="17" t="s">
        <v>32</v>
      </c>
      <c r="G118" s="16" t="s">
        <v>40</v>
      </c>
      <c r="H118" s="16" t="s">
        <v>82</v>
      </c>
      <c r="I118" s="47">
        <v>304</v>
      </c>
      <c r="J118" s="14">
        <v>369</v>
      </c>
      <c r="K118" s="14">
        <f>J118-I118</f>
        <v>65</v>
      </c>
      <c r="L118" s="16" t="s">
        <v>50</v>
      </c>
      <c r="M118" s="16" t="s">
        <v>43</v>
      </c>
      <c r="N118" s="33" t="s">
        <v>63</v>
      </c>
      <c r="O118" s="14">
        <v>0.9</v>
      </c>
      <c r="P118" s="47" t="s">
        <v>263</v>
      </c>
      <c r="Q118" s="14"/>
      <c r="R118" s="16" t="s">
        <v>134</v>
      </c>
      <c r="S118" s="16" t="s">
        <v>72</v>
      </c>
    </row>
    <row r="119" s="1" customFormat="1" ht="31" hidden="1" customHeight="1" spans="1:19">
      <c r="A119" s="39" t="s">
        <v>77</v>
      </c>
      <c r="B119" s="21"/>
      <c r="C119" s="21"/>
      <c r="D119" s="21" t="s">
        <v>264</v>
      </c>
      <c r="E119" s="12" t="s">
        <v>27</v>
      </c>
      <c r="F119" s="21"/>
      <c r="G119" s="19" t="s">
        <v>265</v>
      </c>
      <c r="H119" s="19"/>
      <c r="I119" s="48">
        <f>I120</f>
        <v>225</v>
      </c>
      <c r="J119" s="48">
        <f>J120</f>
        <v>450</v>
      </c>
      <c r="K119" s="48">
        <f>K120</f>
        <v>225</v>
      </c>
      <c r="L119" s="19"/>
      <c r="M119" s="19"/>
      <c r="N119" s="41"/>
      <c r="O119" s="20"/>
      <c r="P119" s="48"/>
      <c r="Q119" s="20"/>
      <c r="R119" s="19"/>
      <c r="S119" s="19"/>
    </row>
    <row r="120" ht="62" customHeight="1" spans="1:19">
      <c r="A120" s="15">
        <f>COUNT($A$1:A118)+1</f>
        <v>95</v>
      </c>
      <c r="B120" s="15" t="s">
        <v>249</v>
      </c>
      <c r="C120" s="15" t="s">
        <v>266</v>
      </c>
      <c r="D120" s="15" t="s">
        <v>267</v>
      </c>
      <c r="E120" s="15" t="s">
        <v>268</v>
      </c>
      <c r="F120" s="15" t="s">
        <v>32</v>
      </c>
      <c r="G120" s="15" t="s">
        <v>40</v>
      </c>
      <c r="H120" s="16" t="s">
        <v>49</v>
      </c>
      <c r="I120" s="15">
        <v>225</v>
      </c>
      <c r="J120" s="15">
        <v>450</v>
      </c>
      <c r="K120" s="14">
        <f>J120-I120</f>
        <v>225</v>
      </c>
      <c r="L120" s="15" t="s">
        <v>50</v>
      </c>
      <c r="M120" s="15" t="s">
        <v>43</v>
      </c>
      <c r="N120" s="33" t="s">
        <v>63</v>
      </c>
      <c r="O120" s="15">
        <v>0.9</v>
      </c>
      <c r="P120" s="15" t="s">
        <v>64</v>
      </c>
      <c r="Q120" s="14"/>
      <c r="R120" s="15" t="s">
        <v>134</v>
      </c>
      <c r="S120" s="14" t="s">
        <v>72</v>
      </c>
    </row>
    <row r="121" s="1" customFormat="1" ht="31" hidden="1" customHeight="1" spans="1:19">
      <c r="A121" s="18" t="s">
        <v>85</v>
      </c>
      <c r="B121" s="18"/>
      <c r="C121" s="18"/>
      <c r="D121" s="18" t="s">
        <v>269</v>
      </c>
      <c r="E121" s="12" t="s">
        <v>27</v>
      </c>
      <c r="F121" s="18"/>
      <c r="G121" s="18">
        <v>1</v>
      </c>
      <c r="H121" s="19"/>
      <c r="I121" s="18">
        <f>I122</f>
        <v>359</v>
      </c>
      <c r="J121" s="18">
        <f>J122</f>
        <v>359</v>
      </c>
      <c r="K121" s="18">
        <f>K122</f>
        <v>0</v>
      </c>
      <c r="L121" s="18"/>
      <c r="M121" s="18"/>
      <c r="N121" s="41"/>
      <c r="O121" s="18"/>
      <c r="P121" s="18"/>
      <c r="Q121" s="20"/>
      <c r="R121" s="18"/>
      <c r="S121" s="20"/>
    </row>
    <row r="122" ht="62" customHeight="1" spans="1:19">
      <c r="A122" s="35">
        <f>COUNT($A$1:A120)+1</f>
        <v>96</v>
      </c>
      <c r="B122" s="17" t="s">
        <v>249</v>
      </c>
      <c r="C122" s="17" t="s">
        <v>270</v>
      </c>
      <c r="D122" s="17" t="s">
        <v>271</v>
      </c>
      <c r="E122" s="17" t="s">
        <v>272</v>
      </c>
      <c r="F122" s="17" t="s">
        <v>32</v>
      </c>
      <c r="G122" s="16" t="s">
        <v>40</v>
      </c>
      <c r="H122" s="16" t="s">
        <v>82</v>
      </c>
      <c r="I122" s="35">
        <v>359</v>
      </c>
      <c r="J122" s="14">
        <f>I122</f>
        <v>359</v>
      </c>
      <c r="K122" s="14">
        <f>J122-I122</f>
        <v>0</v>
      </c>
      <c r="L122" s="14" t="s">
        <v>35</v>
      </c>
      <c r="M122" s="16" t="s">
        <v>43</v>
      </c>
      <c r="N122" s="34" t="s">
        <v>44</v>
      </c>
      <c r="O122" s="14" t="s">
        <v>45</v>
      </c>
      <c r="P122" s="14" t="s">
        <v>35</v>
      </c>
      <c r="Q122" s="14" t="s">
        <v>39</v>
      </c>
      <c r="R122" s="16"/>
      <c r="S122" s="16"/>
    </row>
    <row r="123" s="1" customFormat="1" ht="31" hidden="1" customHeight="1" spans="1:19">
      <c r="A123" s="39" t="s">
        <v>103</v>
      </c>
      <c r="B123" s="21"/>
      <c r="C123" s="21"/>
      <c r="D123" s="21" t="s">
        <v>273</v>
      </c>
      <c r="E123" s="12" t="s">
        <v>27</v>
      </c>
      <c r="F123" s="21"/>
      <c r="G123" s="19" t="s">
        <v>274</v>
      </c>
      <c r="H123" s="19"/>
      <c r="I123" s="39">
        <f>SUM(I124:I126)</f>
        <v>660</v>
      </c>
      <c r="J123" s="39">
        <f>SUM(J124:J126)</f>
        <v>440</v>
      </c>
      <c r="K123" s="39">
        <f>SUM(K124:K126)</f>
        <v>-220</v>
      </c>
      <c r="L123" s="20"/>
      <c r="M123" s="19"/>
      <c r="N123" s="18"/>
      <c r="O123" s="20"/>
      <c r="P123" s="20"/>
      <c r="Q123" s="20"/>
      <c r="R123" s="19"/>
      <c r="S123" s="19"/>
    </row>
    <row r="124" ht="62" customHeight="1" spans="1:19">
      <c r="A124" s="14">
        <f>COUNT($A$1:A122)+1</f>
        <v>97</v>
      </c>
      <c r="B124" s="14" t="s">
        <v>249</v>
      </c>
      <c r="C124" s="15" t="s">
        <v>275</v>
      </c>
      <c r="D124" s="17" t="s">
        <v>276</v>
      </c>
      <c r="E124" s="17" t="s">
        <v>277</v>
      </c>
      <c r="F124" s="17" t="s">
        <v>32</v>
      </c>
      <c r="G124" s="15" t="s">
        <v>40</v>
      </c>
      <c r="H124" s="16" t="s">
        <v>34</v>
      </c>
      <c r="I124" s="15">
        <v>220</v>
      </c>
      <c r="J124" s="14">
        <f>I124</f>
        <v>220</v>
      </c>
      <c r="K124" s="14">
        <f>J124-I124</f>
        <v>0</v>
      </c>
      <c r="L124" s="14" t="s">
        <v>50</v>
      </c>
      <c r="M124" s="14" t="s">
        <v>43</v>
      </c>
      <c r="N124" s="34" t="s">
        <v>257</v>
      </c>
      <c r="O124" s="14" t="s">
        <v>45</v>
      </c>
      <c r="P124" s="14" t="s">
        <v>64</v>
      </c>
      <c r="Q124" s="14"/>
      <c r="R124" s="14" t="s">
        <v>191</v>
      </c>
      <c r="S124" s="14"/>
    </row>
    <row r="125" ht="62" customHeight="1" spans="1:19">
      <c r="A125" s="14">
        <f>COUNT($A$1:A124)+1</f>
        <v>98</v>
      </c>
      <c r="B125" s="14" t="s">
        <v>249</v>
      </c>
      <c r="C125" s="15" t="s">
        <v>275</v>
      </c>
      <c r="D125" s="40" t="s">
        <v>278</v>
      </c>
      <c r="E125" s="40" t="s">
        <v>279</v>
      </c>
      <c r="F125" s="40" t="s">
        <v>32</v>
      </c>
      <c r="G125" s="15" t="s">
        <v>40</v>
      </c>
      <c r="H125" s="16" t="s">
        <v>34</v>
      </c>
      <c r="I125" s="15">
        <v>220</v>
      </c>
      <c r="J125" s="14">
        <f>I125</f>
        <v>220</v>
      </c>
      <c r="K125" s="14">
        <f>J125-I125</f>
        <v>0</v>
      </c>
      <c r="L125" s="14" t="s">
        <v>50</v>
      </c>
      <c r="M125" s="14" t="s">
        <v>43</v>
      </c>
      <c r="N125" s="34" t="s">
        <v>257</v>
      </c>
      <c r="O125" s="14" t="s">
        <v>45</v>
      </c>
      <c r="P125" s="14" t="s">
        <v>280</v>
      </c>
      <c r="Q125" s="14"/>
      <c r="R125" s="14" t="s">
        <v>191</v>
      </c>
      <c r="S125" s="14"/>
    </row>
    <row r="126" ht="62" customHeight="1" spans="1:19">
      <c r="A126" s="14">
        <f>COUNT($A$1:A125)+1</f>
        <v>99</v>
      </c>
      <c r="B126" s="14" t="s">
        <v>249</v>
      </c>
      <c r="C126" s="15" t="s">
        <v>275</v>
      </c>
      <c r="D126" s="17" t="s">
        <v>276</v>
      </c>
      <c r="E126" s="17" t="s">
        <v>281</v>
      </c>
      <c r="F126" s="17" t="s">
        <v>32</v>
      </c>
      <c r="G126" s="15" t="s">
        <v>40</v>
      </c>
      <c r="H126" s="16" t="s">
        <v>34</v>
      </c>
      <c r="I126" s="15">
        <v>220</v>
      </c>
      <c r="J126" s="14">
        <v>0</v>
      </c>
      <c r="K126" s="14">
        <f>J126-I126</f>
        <v>-220</v>
      </c>
      <c r="L126" s="14" t="s">
        <v>35</v>
      </c>
      <c r="M126" s="14" t="s">
        <v>43</v>
      </c>
      <c r="N126" s="42" t="s">
        <v>210</v>
      </c>
      <c r="O126" s="14" t="s">
        <v>168</v>
      </c>
      <c r="P126" s="14" t="s">
        <v>35</v>
      </c>
      <c r="Q126" s="15" t="s">
        <v>207</v>
      </c>
      <c r="R126" s="14"/>
      <c r="S126" s="14"/>
    </row>
    <row r="127" s="1" customFormat="1" ht="31" customHeight="1" spans="1:19">
      <c r="A127" s="20"/>
      <c r="B127" s="20"/>
      <c r="C127" s="18"/>
      <c r="D127" s="21" t="s">
        <v>282</v>
      </c>
      <c r="E127" s="21"/>
      <c r="F127" s="21"/>
      <c r="G127" s="18">
        <f>G128+G132+G138+G147+G159+G165</f>
        <v>34</v>
      </c>
      <c r="H127" s="18"/>
      <c r="I127" s="18">
        <f>I128+I132+I138+I147+I159+I165</f>
        <v>7284</v>
      </c>
      <c r="J127" s="18">
        <f>J128+J132+J138+J147+J159+J165</f>
        <v>9062</v>
      </c>
      <c r="K127" s="18">
        <f>K128+K132+K138+K147+K159+K165</f>
        <v>1778</v>
      </c>
      <c r="L127" s="20"/>
      <c r="M127" s="20"/>
      <c r="N127" s="19"/>
      <c r="O127" s="20"/>
      <c r="P127" s="20"/>
      <c r="Q127" s="18"/>
      <c r="R127" s="20"/>
      <c r="S127" s="20"/>
    </row>
    <row r="128" s="1" customFormat="1" ht="31" hidden="1" customHeight="1" spans="1:19">
      <c r="A128" s="20" t="s">
        <v>25</v>
      </c>
      <c r="B128" s="20"/>
      <c r="C128" s="18"/>
      <c r="D128" s="21" t="s">
        <v>283</v>
      </c>
      <c r="E128" s="12" t="s">
        <v>27</v>
      </c>
      <c r="F128" s="21"/>
      <c r="G128" s="18">
        <v>3</v>
      </c>
      <c r="H128" s="19"/>
      <c r="I128" s="18">
        <f>SUM(I129:I131)</f>
        <v>536</v>
      </c>
      <c r="J128" s="18">
        <f>SUM(J129:J131)</f>
        <v>180</v>
      </c>
      <c r="K128" s="18">
        <f>SUM(K129:K131)</f>
        <v>-356</v>
      </c>
      <c r="L128" s="20"/>
      <c r="M128" s="20"/>
      <c r="N128" s="19"/>
      <c r="O128" s="20"/>
      <c r="P128" s="20"/>
      <c r="Q128" s="18"/>
      <c r="R128" s="20"/>
      <c r="S128" s="20"/>
    </row>
    <row r="129" ht="62" customHeight="1" spans="1:19">
      <c r="A129" s="15">
        <f>COUNT($A$1:A126)+1</f>
        <v>100</v>
      </c>
      <c r="B129" s="15" t="s">
        <v>284</v>
      </c>
      <c r="C129" s="15" t="s">
        <v>285</v>
      </c>
      <c r="D129" s="15" t="s">
        <v>286</v>
      </c>
      <c r="E129" s="17" t="s">
        <v>287</v>
      </c>
      <c r="F129" s="17" t="s">
        <v>32</v>
      </c>
      <c r="G129" s="15" t="s">
        <v>33</v>
      </c>
      <c r="H129" s="16" t="s">
        <v>34</v>
      </c>
      <c r="I129" s="15">
        <v>109</v>
      </c>
      <c r="J129" s="14">
        <v>0</v>
      </c>
      <c r="K129" s="14">
        <f>J129-I129</f>
        <v>-109</v>
      </c>
      <c r="L129" s="14" t="s">
        <v>35</v>
      </c>
      <c r="M129" s="14" t="s">
        <v>36</v>
      </c>
      <c r="N129" s="33" t="s">
        <v>288</v>
      </c>
      <c r="O129" s="14" t="s">
        <v>38</v>
      </c>
      <c r="P129" s="14" t="s">
        <v>35</v>
      </c>
      <c r="Q129" s="14" t="s">
        <v>39</v>
      </c>
      <c r="R129" s="14"/>
      <c r="S129" s="14"/>
    </row>
    <row r="130" ht="62" customHeight="1" spans="1:19">
      <c r="A130" s="15">
        <f>COUNT($A$1:A129)+1</f>
        <v>101</v>
      </c>
      <c r="B130" s="15" t="s">
        <v>284</v>
      </c>
      <c r="C130" s="15" t="s">
        <v>285</v>
      </c>
      <c r="D130" s="15" t="s">
        <v>286</v>
      </c>
      <c r="E130" s="17" t="s">
        <v>287</v>
      </c>
      <c r="F130" s="17" t="s">
        <v>32</v>
      </c>
      <c r="G130" s="15" t="s">
        <v>40</v>
      </c>
      <c r="H130" s="16" t="s">
        <v>34</v>
      </c>
      <c r="I130" s="15">
        <v>220</v>
      </c>
      <c r="J130" s="14">
        <v>180</v>
      </c>
      <c r="K130" s="14">
        <f>J130-I130</f>
        <v>-40</v>
      </c>
      <c r="L130" s="14" t="s">
        <v>35</v>
      </c>
      <c r="M130" s="14" t="s">
        <v>36</v>
      </c>
      <c r="N130" s="33" t="s">
        <v>289</v>
      </c>
      <c r="O130" s="14" t="s">
        <v>38</v>
      </c>
      <c r="P130" s="14" t="s">
        <v>35</v>
      </c>
      <c r="Q130" s="14" t="s">
        <v>39</v>
      </c>
      <c r="R130" s="14"/>
      <c r="S130" s="14"/>
    </row>
    <row r="131" ht="62" customHeight="1" spans="1:19">
      <c r="A131" s="51">
        <f>COUNT($A$1:A130)+1</f>
        <v>102</v>
      </c>
      <c r="B131" s="51" t="s">
        <v>284</v>
      </c>
      <c r="C131" s="51" t="s">
        <v>285</v>
      </c>
      <c r="D131" s="51" t="s">
        <v>290</v>
      </c>
      <c r="E131" s="51" t="s">
        <v>291</v>
      </c>
      <c r="F131" s="15" t="s">
        <v>32</v>
      </c>
      <c r="G131" s="15" t="s">
        <v>40</v>
      </c>
      <c r="H131" s="16" t="s">
        <v>49</v>
      </c>
      <c r="I131" s="15">
        <v>207</v>
      </c>
      <c r="J131" s="14">
        <v>0</v>
      </c>
      <c r="K131" s="14">
        <f>J131-I131</f>
        <v>-207</v>
      </c>
      <c r="L131" s="14" t="s">
        <v>35</v>
      </c>
      <c r="M131" s="15" t="s">
        <v>292</v>
      </c>
      <c r="N131" s="34" t="s">
        <v>293</v>
      </c>
      <c r="O131" s="14" t="s">
        <v>168</v>
      </c>
      <c r="P131" s="14" t="s">
        <v>35</v>
      </c>
      <c r="Q131" s="14" t="s">
        <v>294</v>
      </c>
      <c r="R131" s="15"/>
      <c r="S131" s="15"/>
    </row>
    <row r="132" s="1" customFormat="1" ht="31" hidden="1" customHeight="1" spans="1:19">
      <c r="A132" s="52" t="s">
        <v>52</v>
      </c>
      <c r="B132" s="52"/>
      <c r="C132" s="52"/>
      <c r="D132" s="52" t="s">
        <v>295</v>
      </c>
      <c r="E132" s="12" t="s">
        <v>27</v>
      </c>
      <c r="F132" s="18"/>
      <c r="G132" s="18">
        <v>5</v>
      </c>
      <c r="H132" s="19"/>
      <c r="I132" s="18">
        <f>SUM(I133:I137)</f>
        <v>817</v>
      </c>
      <c r="J132" s="18">
        <f>SUM(J133:J137)</f>
        <v>1672</v>
      </c>
      <c r="K132" s="18">
        <f>SUM(K133:K137)</f>
        <v>855</v>
      </c>
      <c r="L132" s="20"/>
      <c r="M132" s="18"/>
      <c r="N132" s="18"/>
      <c r="O132" s="20"/>
      <c r="P132" s="20"/>
      <c r="Q132" s="20"/>
      <c r="R132" s="18"/>
      <c r="S132" s="18"/>
    </row>
    <row r="133" ht="62" customHeight="1" spans="1:19">
      <c r="A133" s="35">
        <f>COUNT($A$1:A131)+1</f>
        <v>103</v>
      </c>
      <c r="B133" s="17" t="s">
        <v>284</v>
      </c>
      <c r="C133" s="17" t="s">
        <v>296</v>
      </c>
      <c r="D133" s="17" t="s">
        <v>297</v>
      </c>
      <c r="E133" s="17" t="s">
        <v>298</v>
      </c>
      <c r="F133" s="17" t="s">
        <v>32</v>
      </c>
      <c r="G133" s="16" t="s">
        <v>40</v>
      </c>
      <c r="H133" s="16" t="s">
        <v>82</v>
      </c>
      <c r="I133" s="35">
        <v>390</v>
      </c>
      <c r="J133" s="15">
        <v>585</v>
      </c>
      <c r="K133" s="14">
        <f>J133-I133</f>
        <v>195</v>
      </c>
      <c r="L133" s="16" t="s">
        <v>50</v>
      </c>
      <c r="M133" s="16" t="s">
        <v>43</v>
      </c>
      <c r="N133" s="33" t="s">
        <v>63</v>
      </c>
      <c r="O133" s="15">
        <v>1.3</v>
      </c>
      <c r="P133" s="16" t="s">
        <v>64</v>
      </c>
      <c r="Q133" s="14"/>
      <c r="R133" s="49" t="s">
        <v>176</v>
      </c>
      <c r="S133" s="16" t="s">
        <v>177</v>
      </c>
    </row>
    <row r="134" ht="62" customHeight="1" spans="1:19">
      <c r="A134" s="53">
        <f>COUNT($A$1:A133)+1</f>
        <v>104</v>
      </c>
      <c r="B134" s="53" t="s">
        <v>284</v>
      </c>
      <c r="C134" s="53" t="s">
        <v>296</v>
      </c>
      <c r="D134" s="53" t="s">
        <v>299</v>
      </c>
      <c r="E134" s="53" t="s">
        <v>300</v>
      </c>
      <c r="F134" s="15" t="s">
        <v>32</v>
      </c>
      <c r="G134" s="15" t="s">
        <v>40</v>
      </c>
      <c r="H134" s="16" t="s">
        <v>49</v>
      </c>
      <c r="I134" s="15">
        <v>0</v>
      </c>
      <c r="J134" s="15">
        <v>450</v>
      </c>
      <c r="K134" s="14">
        <f>J134-I134</f>
        <v>450</v>
      </c>
      <c r="L134" s="15" t="s">
        <v>50</v>
      </c>
      <c r="M134" s="15" t="s">
        <v>43</v>
      </c>
      <c r="N134" s="33" t="s">
        <v>63</v>
      </c>
      <c r="O134" s="15">
        <v>0.9</v>
      </c>
      <c r="P134" s="15" t="s">
        <v>64</v>
      </c>
      <c r="Q134" s="14"/>
      <c r="R134" s="15" t="s">
        <v>134</v>
      </c>
      <c r="S134" s="14" t="s">
        <v>72</v>
      </c>
    </row>
    <row r="135" ht="62" customHeight="1" spans="1:19">
      <c r="A135" s="53">
        <f>COUNT($A$1:A134)+1</f>
        <v>105</v>
      </c>
      <c r="B135" s="53" t="s">
        <v>284</v>
      </c>
      <c r="C135" s="53" t="s">
        <v>296</v>
      </c>
      <c r="D135" s="53" t="s">
        <v>297</v>
      </c>
      <c r="E135" s="53" t="s">
        <v>301</v>
      </c>
      <c r="F135" s="15" t="s">
        <v>32</v>
      </c>
      <c r="G135" s="15" t="s">
        <v>40</v>
      </c>
      <c r="H135" s="16" t="s">
        <v>49</v>
      </c>
      <c r="I135" s="15">
        <v>0</v>
      </c>
      <c r="J135" s="15">
        <v>450</v>
      </c>
      <c r="K135" s="14">
        <f>J135-I135</f>
        <v>450</v>
      </c>
      <c r="L135" s="15" t="s">
        <v>50</v>
      </c>
      <c r="M135" s="15" t="s">
        <v>43</v>
      </c>
      <c r="N135" s="33" t="s">
        <v>63</v>
      </c>
      <c r="O135" s="15">
        <v>0.9</v>
      </c>
      <c r="P135" s="15" t="s">
        <v>64</v>
      </c>
      <c r="Q135" s="14"/>
      <c r="R135" s="15" t="s">
        <v>134</v>
      </c>
      <c r="S135" s="14" t="s">
        <v>72</v>
      </c>
    </row>
    <row r="136" ht="62" customHeight="1" spans="1:19">
      <c r="A136" s="35">
        <f>COUNT($A$1:A135)+1</f>
        <v>106</v>
      </c>
      <c r="B136" s="17" t="s">
        <v>284</v>
      </c>
      <c r="C136" s="17" t="s">
        <v>296</v>
      </c>
      <c r="D136" s="17" t="s">
        <v>297</v>
      </c>
      <c r="E136" s="17" t="s">
        <v>298</v>
      </c>
      <c r="F136" s="17" t="s">
        <v>32</v>
      </c>
      <c r="G136" s="16" t="s">
        <v>33</v>
      </c>
      <c r="H136" s="16" t="s">
        <v>82</v>
      </c>
      <c r="I136" s="35">
        <v>187</v>
      </c>
      <c r="J136" s="14">
        <v>187</v>
      </c>
      <c r="K136" s="14">
        <f>J136-I136</f>
        <v>0</v>
      </c>
      <c r="L136" s="14" t="s">
        <v>35</v>
      </c>
      <c r="M136" s="16" t="s">
        <v>43</v>
      </c>
      <c r="N136" s="15" t="s">
        <v>44</v>
      </c>
      <c r="O136" s="14" t="s">
        <v>38</v>
      </c>
      <c r="P136" s="14" t="s">
        <v>35</v>
      </c>
      <c r="Q136" s="15" t="s">
        <v>39</v>
      </c>
      <c r="R136" s="16"/>
      <c r="S136" s="16"/>
    </row>
    <row r="137" ht="62" customHeight="1" spans="1:19">
      <c r="A137" s="15">
        <f>COUNT($A$1:A136)+1</f>
        <v>107</v>
      </c>
      <c r="B137" s="15" t="s">
        <v>284</v>
      </c>
      <c r="C137" s="15" t="s">
        <v>296</v>
      </c>
      <c r="D137" s="17" t="s">
        <v>302</v>
      </c>
      <c r="E137" s="17" t="s">
        <v>303</v>
      </c>
      <c r="F137" s="17" t="s">
        <v>304</v>
      </c>
      <c r="G137" s="15" t="s">
        <v>40</v>
      </c>
      <c r="H137" s="16" t="s">
        <v>34</v>
      </c>
      <c r="I137" s="15">
        <v>240</v>
      </c>
      <c r="J137" s="14">
        <v>0</v>
      </c>
      <c r="K137" s="14">
        <f>J137-I137</f>
        <v>-240</v>
      </c>
      <c r="L137" s="14" t="s">
        <v>35</v>
      </c>
      <c r="M137" s="14" t="s">
        <v>43</v>
      </c>
      <c r="N137" s="33" t="s">
        <v>305</v>
      </c>
      <c r="O137" s="14" t="s">
        <v>168</v>
      </c>
      <c r="P137" s="14" t="s">
        <v>35</v>
      </c>
      <c r="Q137" s="14"/>
      <c r="R137" s="14"/>
      <c r="S137" s="14"/>
    </row>
    <row r="138" s="1" customFormat="1" ht="31" hidden="1" customHeight="1" spans="1:19">
      <c r="A138" s="18" t="s">
        <v>77</v>
      </c>
      <c r="B138" s="18"/>
      <c r="C138" s="18"/>
      <c r="D138" s="21" t="s">
        <v>306</v>
      </c>
      <c r="E138" s="12" t="s">
        <v>27</v>
      </c>
      <c r="F138" s="21"/>
      <c r="G138" s="18">
        <v>8</v>
      </c>
      <c r="H138" s="19"/>
      <c r="I138" s="18">
        <f>SUM(I139:I146)</f>
        <v>1875</v>
      </c>
      <c r="J138" s="18">
        <f>SUM(J139:J146)</f>
        <v>2191</v>
      </c>
      <c r="K138" s="18">
        <f>SUM(K139:K146)</f>
        <v>316</v>
      </c>
      <c r="L138" s="20"/>
      <c r="M138" s="20"/>
      <c r="N138" s="20"/>
      <c r="O138" s="20"/>
      <c r="P138" s="20"/>
      <c r="Q138" s="20"/>
      <c r="R138" s="20"/>
      <c r="S138" s="20"/>
    </row>
    <row r="139" ht="62" customHeight="1" spans="1:19">
      <c r="A139" s="26">
        <f>COUNT($A$1:A137)+1</f>
        <v>108</v>
      </c>
      <c r="B139" s="26" t="s">
        <v>284</v>
      </c>
      <c r="C139" s="26" t="s">
        <v>307</v>
      </c>
      <c r="D139" s="29" t="s">
        <v>308</v>
      </c>
      <c r="E139" s="27" t="s">
        <v>309</v>
      </c>
      <c r="F139" s="27" t="s">
        <v>32</v>
      </c>
      <c r="G139" s="28" t="s">
        <v>40</v>
      </c>
      <c r="H139" s="29">
        <v>2017</v>
      </c>
      <c r="I139" s="29">
        <v>194</v>
      </c>
      <c r="J139" s="14">
        <v>460</v>
      </c>
      <c r="K139" s="14">
        <f t="shared" ref="K139:K146" si="8">J139-I139</f>
        <v>266</v>
      </c>
      <c r="L139" s="28" t="s">
        <v>50</v>
      </c>
      <c r="M139" s="28" t="s">
        <v>43</v>
      </c>
      <c r="N139" s="33" t="s">
        <v>63</v>
      </c>
      <c r="O139" s="43">
        <v>1</v>
      </c>
      <c r="P139" s="28" t="s">
        <v>280</v>
      </c>
      <c r="Q139" s="14"/>
      <c r="R139" s="28" t="s">
        <v>310</v>
      </c>
      <c r="S139" s="28" t="s">
        <v>160</v>
      </c>
    </row>
    <row r="140" ht="62" customHeight="1" spans="1:19">
      <c r="A140" s="35">
        <f>COUNT($A$1:A139)+1</f>
        <v>109</v>
      </c>
      <c r="B140" s="17" t="s">
        <v>284</v>
      </c>
      <c r="C140" s="17" t="s">
        <v>307</v>
      </c>
      <c r="D140" s="17" t="s">
        <v>311</v>
      </c>
      <c r="E140" s="17" t="s">
        <v>312</v>
      </c>
      <c r="F140" s="17" t="s">
        <v>32</v>
      </c>
      <c r="G140" s="16" t="s">
        <v>40</v>
      </c>
      <c r="H140" s="16" t="s">
        <v>82</v>
      </c>
      <c r="I140" s="35">
        <v>390</v>
      </c>
      <c r="J140" s="14">
        <f>I140</f>
        <v>390</v>
      </c>
      <c r="K140" s="14">
        <f t="shared" si="8"/>
        <v>0</v>
      </c>
      <c r="L140" s="16" t="s">
        <v>50</v>
      </c>
      <c r="M140" s="16" t="s">
        <v>36</v>
      </c>
      <c r="N140" s="42" t="s">
        <v>185</v>
      </c>
      <c r="O140" s="14" t="s">
        <v>45</v>
      </c>
      <c r="P140" s="16" t="s">
        <v>64</v>
      </c>
      <c r="Q140" s="14" t="s">
        <v>39</v>
      </c>
      <c r="R140" s="16" t="s">
        <v>159</v>
      </c>
      <c r="S140" s="16" t="s">
        <v>160</v>
      </c>
    </row>
    <row r="141" ht="62" customHeight="1" spans="1:19">
      <c r="A141" s="15">
        <f>COUNT($A$1:A140)+1</f>
        <v>110</v>
      </c>
      <c r="B141" s="15" t="s">
        <v>284</v>
      </c>
      <c r="C141" s="17" t="s">
        <v>307</v>
      </c>
      <c r="D141" s="15" t="s">
        <v>313</v>
      </c>
      <c r="E141" s="17" t="s">
        <v>314</v>
      </c>
      <c r="F141" s="17" t="s">
        <v>32</v>
      </c>
      <c r="G141" s="17" t="s">
        <v>40</v>
      </c>
      <c r="H141" s="16" t="s">
        <v>34</v>
      </c>
      <c r="I141" s="17">
        <v>359</v>
      </c>
      <c r="J141" s="15">
        <v>450</v>
      </c>
      <c r="K141" s="14">
        <f t="shared" si="8"/>
        <v>91</v>
      </c>
      <c r="L141" s="17" t="s">
        <v>50</v>
      </c>
      <c r="M141" s="17" t="s">
        <v>43</v>
      </c>
      <c r="N141" s="33" t="s">
        <v>63</v>
      </c>
      <c r="O141" s="15">
        <v>0.9</v>
      </c>
      <c r="P141" s="17" t="s">
        <v>64</v>
      </c>
      <c r="Q141" s="14"/>
      <c r="R141" s="17" t="s">
        <v>71</v>
      </c>
      <c r="S141" s="17" t="s">
        <v>72</v>
      </c>
    </row>
    <row r="142" ht="62" customHeight="1" spans="1:19">
      <c r="A142" s="54">
        <f>COUNT($A$1:A141)+1</f>
        <v>111</v>
      </c>
      <c r="B142" s="54" t="s">
        <v>284</v>
      </c>
      <c r="C142" s="54" t="s">
        <v>307</v>
      </c>
      <c r="D142" s="54" t="s">
        <v>315</v>
      </c>
      <c r="E142" s="54" t="s">
        <v>316</v>
      </c>
      <c r="F142" s="15" t="s">
        <v>32</v>
      </c>
      <c r="G142" s="15" t="s">
        <v>33</v>
      </c>
      <c r="H142" s="16" t="s">
        <v>49</v>
      </c>
      <c r="I142" s="15">
        <v>108</v>
      </c>
      <c r="J142" s="15">
        <v>216</v>
      </c>
      <c r="K142" s="14">
        <f t="shared" si="8"/>
        <v>108</v>
      </c>
      <c r="L142" s="17" t="s">
        <v>50</v>
      </c>
      <c r="M142" s="15" t="s">
        <v>43</v>
      </c>
      <c r="N142" s="33" t="s">
        <v>63</v>
      </c>
      <c r="O142" s="14">
        <v>0.9</v>
      </c>
      <c r="P142" s="15" t="s">
        <v>317</v>
      </c>
      <c r="Q142" s="14"/>
      <c r="R142" s="15" t="s">
        <v>164</v>
      </c>
      <c r="S142" s="15"/>
    </row>
    <row r="143" ht="62" customHeight="1" spans="1:19">
      <c r="A143" s="54">
        <f>COUNT($A$1:A142)+1</f>
        <v>112</v>
      </c>
      <c r="B143" s="54" t="s">
        <v>284</v>
      </c>
      <c r="C143" s="54" t="s">
        <v>307</v>
      </c>
      <c r="D143" s="54" t="s">
        <v>315</v>
      </c>
      <c r="E143" s="54" t="s">
        <v>316</v>
      </c>
      <c r="F143" s="15" t="s">
        <v>32</v>
      </c>
      <c r="G143" s="15" t="s">
        <v>40</v>
      </c>
      <c r="H143" s="16" t="s">
        <v>49</v>
      </c>
      <c r="I143" s="15">
        <v>225</v>
      </c>
      <c r="J143" s="15">
        <v>450</v>
      </c>
      <c r="K143" s="14">
        <f t="shared" si="8"/>
        <v>225</v>
      </c>
      <c r="L143" s="17" t="s">
        <v>50</v>
      </c>
      <c r="M143" s="15" t="s">
        <v>43</v>
      </c>
      <c r="N143" s="33" t="s">
        <v>63</v>
      </c>
      <c r="O143" s="14">
        <v>0.9</v>
      </c>
      <c r="P143" s="15" t="s">
        <v>64</v>
      </c>
      <c r="Q143" s="14"/>
      <c r="R143" s="15" t="s">
        <v>164</v>
      </c>
      <c r="S143" s="15"/>
    </row>
    <row r="144" ht="62" customHeight="1" spans="1:19">
      <c r="A144" s="35">
        <f>COUNT($A$1:A143)+1</f>
        <v>113</v>
      </c>
      <c r="B144" s="17" t="s">
        <v>284</v>
      </c>
      <c r="C144" s="17" t="s">
        <v>307</v>
      </c>
      <c r="D144" s="17" t="s">
        <v>311</v>
      </c>
      <c r="E144" s="17" t="s">
        <v>312</v>
      </c>
      <c r="F144" s="17" t="s">
        <v>32</v>
      </c>
      <c r="G144" s="16" t="s">
        <v>33</v>
      </c>
      <c r="H144" s="16" t="s">
        <v>82</v>
      </c>
      <c r="I144" s="35">
        <v>187</v>
      </c>
      <c r="J144" s="14">
        <v>0</v>
      </c>
      <c r="K144" s="14">
        <f t="shared" si="8"/>
        <v>-187</v>
      </c>
      <c r="L144" s="14" t="s">
        <v>35</v>
      </c>
      <c r="M144" s="16" t="s">
        <v>36</v>
      </c>
      <c r="N144" s="33" t="s">
        <v>288</v>
      </c>
      <c r="O144" s="14" t="s">
        <v>38</v>
      </c>
      <c r="P144" s="14" t="s">
        <v>35</v>
      </c>
      <c r="Q144" s="14" t="s">
        <v>39</v>
      </c>
      <c r="R144" s="16"/>
      <c r="S144" s="16"/>
    </row>
    <row r="145" ht="62" customHeight="1" spans="1:19">
      <c r="A145" s="35">
        <f>COUNT($A$1:A144)+1</f>
        <v>114</v>
      </c>
      <c r="B145" s="17" t="s">
        <v>284</v>
      </c>
      <c r="C145" s="17" t="s">
        <v>307</v>
      </c>
      <c r="D145" s="17" t="s">
        <v>311</v>
      </c>
      <c r="E145" s="17" t="s">
        <v>318</v>
      </c>
      <c r="F145" s="17" t="s">
        <v>32</v>
      </c>
      <c r="G145" s="16" t="s">
        <v>33</v>
      </c>
      <c r="H145" s="16" t="s">
        <v>82</v>
      </c>
      <c r="I145" s="35">
        <v>187</v>
      </c>
      <c r="J145" s="14">
        <v>0</v>
      </c>
      <c r="K145" s="14">
        <f t="shared" si="8"/>
        <v>-187</v>
      </c>
      <c r="L145" s="14" t="s">
        <v>35</v>
      </c>
      <c r="M145" s="16" t="s">
        <v>43</v>
      </c>
      <c r="N145" s="42" t="s">
        <v>210</v>
      </c>
      <c r="O145" s="14" t="s">
        <v>168</v>
      </c>
      <c r="P145" s="14" t="s">
        <v>35</v>
      </c>
      <c r="Q145" s="15" t="s">
        <v>207</v>
      </c>
      <c r="R145" s="16"/>
      <c r="S145" s="16"/>
    </row>
    <row r="146" ht="62" customHeight="1" spans="1:19">
      <c r="A146" s="53">
        <f>COUNT($A$1:A145)+1</f>
        <v>115</v>
      </c>
      <c r="B146" s="53" t="s">
        <v>284</v>
      </c>
      <c r="C146" s="53" t="s">
        <v>307</v>
      </c>
      <c r="D146" s="54" t="s">
        <v>319</v>
      </c>
      <c r="E146" s="54" t="s">
        <v>320</v>
      </c>
      <c r="F146" s="15" t="s">
        <v>32</v>
      </c>
      <c r="G146" s="15" t="s">
        <v>40</v>
      </c>
      <c r="H146" s="16" t="s">
        <v>49</v>
      </c>
      <c r="I146" s="15">
        <v>225</v>
      </c>
      <c r="J146" s="14">
        <f>I146</f>
        <v>225</v>
      </c>
      <c r="K146" s="14">
        <f t="shared" si="8"/>
        <v>0</v>
      </c>
      <c r="L146" s="14" t="s">
        <v>35</v>
      </c>
      <c r="M146" s="15" t="s">
        <v>43</v>
      </c>
      <c r="N146" s="34" t="s">
        <v>44</v>
      </c>
      <c r="O146" s="14" t="s">
        <v>45</v>
      </c>
      <c r="P146" s="14" t="s">
        <v>35</v>
      </c>
      <c r="Q146" s="14" t="s">
        <v>39</v>
      </c>
      <c r="R146" s="15"/>
      <c r="S146" s="15"/>
    </row>
    <row r="147" s="1" customFormat="1" ht="31" hidden="1" customHeight="1" spans="1:19">
      <c r="A147" s="55" t="s">
        <v>85</v>
      </c>
      <c r="B147" s="55"/>
      <c r="C147" s="55"/>
      <c r="D147" s="56" t="s">
        <v>321</v>
      </c>
      <c r="E147" s="12" t="s">
        <v>27</v>
      </c>
      <c r="F147" s="18"/>
      <c r="G147" s="18">
        <v>11</v>
      </c>
      <c r="H147" s="19"/>
      <c r="I147" s="18">
        <f>SUM(I148:I158)</f>
        <v>2062</v>
      </c>
      <c r="J147" s="18">
        <f>SUM(J148:J158)</f>
        <v>2798</v>
      </c>
      <c r="K147" s="18">
        <f>SUM(K148:K158)</f>
        <v>736</v>
      </c>
      <c r="L147" s="20"/>
      <c r="M147" s="18"/>
      <c r="N147" s="18"/>
      <c r="O147" s="20"/>
      <c r="P147" s="20"/>
      <c r="Q147" s="20"/>
      <c r="R147" s="18"/>
      <c r="S147" s="18"/>
    </row>
    <row r="148" ht="62" customHeight="1" spans="1:19">
      <c r="A148" s="15">
        <f>COUNT($A$1:A146)+1</f>
        <v>116</v>
      </c>
      <c r="B148" s="15" t="s">
        <v>284</v>
      </c>
      <c r="C148" s="15" t="s">
        <v>322</v>
      </c>
      <c r="D148" s="15" t="s">
        <v>315</v>
      </c>
      <c r="E148" s="17" t="s">
        <v>323</v>
      </c>
      <c r="F148" s="17" t="s">
        <v>32</v>
      </c>
      <c r="G148" s="15" t="s">
        <v>33</v>
      </c>
      <c r="H148" s="16" t="s">
        <v>34</v>
      </c>
      <c r="I148" s="15">
        <v>119</v>
      </c>
      <c r="J148" s="14">
        <v>240</v>
      </c>
      <c r="K148" s="14">
        <f t="shared" ref="K148:K158" si="9">J148-I148</f>
        <v>121</v>
      </c>
      <c r="L148" s="14" t="s">
        <v>50</v>
      </c>
      <c r="M148" s="16" t="s">
        <v>324</v>
      </c>
      <c r="N148" s="42" t="s">
        <v>63</v>
      </c>
      <c r="O148" s="43">
        <v>1</v>
      </c>
      <c r="P148" s="15" t="s">
        <v>325</v>
      </c>
      <c r="Q148" s="14"/>
      <c r="R148" s="14" t="s">
        <v>326</v>
      </c>
      <c r="S148" s="14" t="s">
        <v>160</v>
      </c>
    </row>
    <row r="149" ht="62" customHeight="1" spans="1:19">
      <c r="A149" s="15">
        <f>COUNT($A$1:A148)+1</f>
        <v>117</v>
      </c>
      <c r="B149" s="15" t="s">
        <v>284</v>
      </c>
      <c r="C149" s="15" t="s">
        <v>322</v>
      </c>
      <c r="D149" s="15" t="s">
        <v>315</v>
      </c>
      <c r="E149" s="17" t="s">
        <v>323</v>
      </c>
      <c r="F149" s="17" t="s">
        <v>32</v>
      </c>
      <c r="G149" s="15" t="s">
        <v>40</v>
      </c>
      <c r="H149" s="16" t="s">
        <v>34</v>
      </c>
      <c r="I149" s="15">
        <v>210</v>
      </c>
      <c r="J149" s="14">
        <v>460</v>
      </c>
      <c r="K149" s="14">
        <f t="shared" si="9"/>
        <v>250</v>
      </c>
      <c r="L149" s="14" t="s">
        <v>50</v>
      </c>
      <c r="M149" s="16" t="s">
        <v>324</v>
      </c>
      <c r="N149" s="42" t="s">
        <v>63</v>
      </c>
      <c r="O149" s="43">
        <v>1</v>
      </c>
      <c r="P149" s="28" t="s">
        <v>280</v>
      </c>
      <c r="Q149" s="14"/>
      <c r="R149" s="14" t="s">
        <v>327</v>
      </c>
      <c r="S149" s="14" t="s">
        <v>67</v>
      </c>
    </row>
    <row r="150" ht="62" customHeight="1" spans="1:19">
      <c r="A150" s="15">
        <f>COUNT($A$1:A149)+1</f>
        <v>118</v>
      </c>
      <c r="B150" s="15" t="s">
        <v>284</v>
      </c>
      <c r="C150" s="15" t="s">
        <v>322</v>
      </c>
      <c r="D150" s="15" t="s">
        <v>328</v>
      </c>
      <c r="E150" s="17" t="s">
        <v>329</v>
      </c>
      <c r="F150" s="17" t="s">
        <v>32</v>
      </c>
      <c r="G150" s="15" t="s">
        <v>40</v>
      </c>
      <c r="H150" s="16" t="s">
        <v>34</v>
      </c>
      <c r="I150" s="15">
        <v>220</v>
      </c>
      <c r="J150" s="14">
        <f>I150</f>
        <v>220</v>
      </c>
      <c r="K150" s="14">
        <f t="shared" si="9"/>
        <v>0</v>
      </c>
      <c r="L150" s="14" t="s">
        <v>50</v>
      </c>
      <c r="M150" s="14" t="s">
        <v>43</v>
      </c>
      <c r="N150" s="42" t="s">
        <v>185</v>
      </c>
      <c r="O150" s="14" t="s">
        <v>45</v>
      </c>
      <c r="P150" s="14" t="s">
        <v>64</v>
      </c>
      <c r="Q150" s="14"/>
      <c r="R150" s="14" t="s">
        <v>191</v>
      </c>
      <c r="S150" s="14"/>
    </row>
    <row r="151" ht="62" customHeight="1" spans="1:19">
      <c r="A151" s="15">
        <f>COUNT($A$1:A150)+1</f>
        <v>119</v>
      </c>
      <c r="B151" s="15" t="s">
        <v>284</v>
      </c>
      <c r="C151" s="15" t="s">
        <v>322</v>
      </c>
      <c r="D151" s="17" t="s">
        <v>330</v>
      </c>
      <c r="E151" s="17" t="s">
        <v>331</v>
      </c>
      <c r="F151" s="17" t="s">
        <v>32</v>
      </c>
      <c r="G151" s="15" t="s">
        <v>40</v>
      </c>
      <c r="H151" s="16" t="s">
        <v>34</v>
      </c>
      <c r="I151" s="15">
        <v>220</v>
      </c>
      <c r="J151" s="14">
        <v>20</v>
      </c>
      <c r="K151" s="14">
        <f t="shared" si="9"/>
        <v>-200</v>
      </c>
      <c r="L151" s="14" t="s">
        <v>35</v>
      </c>
      <c r="M151" s="14" t="s">
        <v>36</v>
      </c>
      <c r="N151" s="33" t="s">
        <v>332</v>
      </c>
      <c r="O151" s="14" t="s">
        <v>38</v>
      </c>
      <c r="P151" s="14" t="s">
        <v>35</v>
      </c>
      <c r="Q151" s="14" t="s">
        <v>39</v>
      </c>
      <c r="R151" s="14"/>
      <c r="S151" s="14"/>
    </row>
    <row r="152" ht="62" customHeight="1" spans="1:19">
      <c r="A152" s="15">
        <f>COUNT($A$1:A151)+1</f>
        <v>120</v>
      </c>
      <c r="B152" s="15" t="s">
        <v>284</v>
      </c>
      <c r="C152" s="15" t="s">
        <v>322</v>
      </c>
      <c r="D152" s="15" t="s">
        <v>328</v>
      </c>
      <c r="E152" s="17" t="s">
        <v>329</v>
      </c>
      <c r="F152" s="17" t="s">
        <v>32</v>
      </c>
      <c r="G152" s="15" t="s">
        <v>33</v>
      </c>
      <c r="H152" s="16" t="s">
        <v>34</v>
      </c>
      <c r="I152" s="15">
        <v>109</v>
      </c>
      <c r="J152" s="14">
        <f>I152</f>
        <v>109</v>
      </c>
      <c r="K152" s="14">
        <f t="shared" si="9"/>
        <v>0</v>
      </c>
      <c r="L152" s="14" t="s">
        <v>35</v>
      </c>
      <c r="M152" s="14" t="s">
        <v>43</v>
      </c>
      <c r="N152" s="34" t="s">
        <v>333</v>
      </c>
      <c r="O152" s="14" t="s">
        <v>45</v>
      </c>
      <c r="P152" s="14" t="s">
        <v>35</v>
      </c>
      <c r="Q152" s="14" t="s">
        <v>39</v>
      </c>
      <c r="R152" s="14"/>
      <c r="S152" s="14"/>
    </row>
    <row r="153" ht="62" customHeight="1" spans="1:19">
      <c r="A153" s="15">
        <f>COUNT($A$1:A152)+1</f>
        <v>121</v>
      </c>
      <c r="B153" s="15" t="s">
        <v>284</v>
      </c>
      <c r="C153" s="15" t="s">
        <v>322</v>
      </c>
      <c r="D153" s="15" t="s">
        <v>334</v>
      </c>
      <c r="E153" s="17" t="s">
        <v>335</v>
      </c>
      <c r="F153" s="17" t="s">
        <v>32</v>
      </c>
      <c r="G153" s="15" t="s">
        <v>33</v>
      </c>
      <c r="H153" s="16" t="s">
        <v>34</v>
      </c>
      <c r="I153" s="15">
        <v>119</v>
      </c>
      <c r="J153" s="14">
        <f>I153</f>
        <v>119</v>
      </c>
      <c r="K153" s="14">
        <f t="shared" si="9"/>
        <v>0</v>
      </c>
      <c r="L153" s="14" t="s">
        <v>35</v>
      </c>
      <c r="M153" s="14" t="s">
        <v>43</v>
      </c>
      <c r="N153" s="34" t="s">
        <v>333</v>
      </c>
      <c r="O153" s="14" t="s">
        <v>45</v>
      </c>
      <c r="P153" s="14" t="s">
        <v>35</v>
      </c>
      <c r="Q153" s="14" t="s">
        <v>39</v>
      </c>
      <c r="R153" s="14"/>
      <c r="S153" s="14"/>
    </row>
    <row r="154" ht="62" customHeight="1" spans="1:19">
      <c r="A154" s="15">
        <f>COUNT($A$1:A153)+1</f>
        <v>122</v>
      </c>
      <c r="B154" s="15" t="s">
        <v>284</v>
      </c>
      <c r="C154" s="15" t="s">
        <v>322</v>
      </c>
      <c r="D154" s="15" t="s">
        <v>334</v>
      </c>
      <c r="E154" s="17" t="s">
        <v>335</v>
      </c>
      <c r="F154" s="17" t="s">
        <v>32</v>
      </c>
      <c r="G154" s="15" t="s">
        <v>40</v>
      </c>
      <c r="H154" s="16" t="s">
        <v>34</v>
      </c>
      <c r="I154" s="15">
        <v>220</v>
      </c>
      <c r="J154" s="14">
        <f>I154</f>
        <v>220</v>
      </c>
      <c r="K154" s="14">
        <f t="shared" si="9"/>
        <v>0</v>
      </c>
      <c r="L154" s="14" t="s">
        <v>35</v>
      </c>
      <c r="M154" s="14" t="s">
        <v>43</v>
      </c>
      <c r="N154" s="34" t="s">
        <v>333</v>
      </c>
      <c r="O154" s="14" t="s">
        <v>45</v>
      </c>
      <c r="P154" s="14" t="s">
        <v>35</v>
      </c>
      <c r="Q154" s="14" t="s">
        <v>39</v>
      </c>
      <c r="R154" s="14"/>
      <c r="S154" s="14"/>
    </row>
    <row r="155" ht="62" customHeight="1" spans="1:19">
      <c r="A155" s="26">
        <f>COUNT($A$1:A154)+1</f>
        <v>123</v>
      </c>
      <c r="B155" s="26" t="s">
        <v>284</v>
      </c>
      <c r="C155" s="15" t="s">
        <v>322</v>
      </c>
      <c r="D155" s="29" t="s">
        <v>336</v>
      </c>
      <c r="E155" s="57" t="s">
        <v>337</v>
      </c>
      <c r="F155" s="57" t="s">
        <v>32</v>
      </c>
      <c r="G155" s="28" t="s">
        <v>33</v>
      </c>
      <c r="H155" s="29">
        <v>2017</v>
      </c>
      <c r="I155" s="29">
        <v>177</v>
      </c>
      <c r="J155" s="14">
        <v>240</v>
      </c>
      <c r="K155" s="14">
        <f t="shared" si="9"/>
        <v>63</v>
      </c>
      <c r="L155" s="14" t="s">
        <v>50</v>
      </c>
      <c r="M155" s="28" t="s">
        <v>43</v>
      </c>
      <c r="N155" s="33" t="s">
        <v>63</v>
      </c>
      <c r="O155" s="43">
        <v>1</v>
      </c>
      <c r="P155" s="28" t="s">
        <v>317</v>
      </c>
      <c r="Q155" s="14"/>
      <c r="R155" s="28" t="s">
        <v>338</v>
      </c>
      <c r="S155" s="28" t="s">
        <v>67</v>
      </c>
    </row>
    <row r="156" ht="62" customHeight="1" spans="1:19">
      <c r="A156" s="26">
        <f>COUNT($A$1:A155)+1</f>
        <v>124</v>
      </c>
      <c r="B156" s="26" t="s">
        <v>284</v>
      </c>
      <c r="C156" s="15" t="s">
        <v>322</v>
      </c>
      <c r="D156" s="29" t="s">
        <v>339</v>
      </c>
      <c r="E156" s="27" t="s">
        <v>340</v>
      </c>
      <c r="F156" s="27" t="s">
        <v>32</v>
      </c>
      <c r="G156" s="28" t="s">
        <v>40</v>
      </c>
      <c r="H156" s="29">
        <v>2017</v>
      </c>
      <c r="I156" s="29">
        <v>169</v>
      </c>
      <c r="J156" s="14">
        <v>598</v>
      </c>
      <c r="K156" s="14">
        <f t="shared" si="9"/>
        <v>429</v>
      </c>
      <c r="L156" s="14" t="s">
        <v>50</v>
      </c>
      <c r="M156" s="28" t="s">
        <v>43</v>
      </c>
      <c r="N156" s="33" t="s">
        <v>63</v>
      </c>
      <c r="O156" s="14">
        <v>1.3</v>
      </c>
      <c r="P156" s="28" t="s">
        <v>280</v>
      </c>
      <c r="Q156" s="14"/>
      <c r="R156" s="49" t="s">
        <v>176</v>
      </c>
      <c r="S156" s="28" t="s">
        <v>177</v>
      </c>
    </row>
    <row r="157" ht="62" customHeight="1" spans="1:19">
      <c r="A157" s="35">
        <f>COUNT($A$1:A156)+1</f>
        <v>125</v>
      </c>
      <c r="B157" s="17" t="s">
        <v>284</v>
      </c>
      <c r="C157" s="15" t="s">
        <v>322</v>
      </c>
      <c r="D157" s="17" t="s">
        <v>341</v>
      </c>
      <c r="E157" s="17" t="s">
        <v>342</v>
      </c>
      <c r="F157" s="17" t="s">
        <v>32</v>
      </c>
      <c r="G157" s="16" t="s">
        <v>40</v>
      </c>
      <c r="H157" s="16" t="s">
        <v>82</v>
      </c>
      <c r="I157" s="47">
        <v>390</v>
      </c>
      <c r="J157" s="14">
        <f>I157</f>
        <v>390</v>
      </c>
      <c r="K157" s="14">
        <f t="shared" si="9"/>
        <v>0</v>
      </c>
      <c r="L157" s="16" t="s">
        <v>50</v>
      </c>
      <c r="M157" s="16" t="s">
        <v>36</v>
      </c>
      <c r="N157" s="42" t="s">
        <v>185</v>
      </c>
      <c r="O157" s="14" t="s">
        <v>45</v>
      </c>
      <c r="P157" s="16" t="s">
        <v>64</v>
      </c>
      <c r="Q157" s="14" t="s">
        <v>39</v>
      </c>
      <c r="R157" s="49" t="s">
        <v>176</v>
      </c>
      <c r="S157" s="16" t="s">
        <v>177</v>
      </c>
    </row>
    <row r="158" ht="62" customHeight="1" spans="1:19">
      <c r="A158" s="35">
        <f>COUNT($A$1:A157)+1</f>
        <v>126</v>
      </c>
      <c r="B158" s="17" t="s">
        <v>284</v>
      </c>
      <c r="C158" s="15" t="s">
        <v>322</v>
      </c>
      <c r="D158" s="17" t="s">
        <v>330</v>
      </c>
      <c r="E158" s="17" t="s">
        <v>343</v>
      </c>
      <c r="F158" s="17" t="s">
        <v>32</v>
      </c>
      <c r="G158" s="16" t="s">
        <v>344</v>
      </c>
      <c r="H158" s="16" t="s">
        <v>82</v>
      </c>
      <c r="I158" s="35">
        <v>109</v>
      </c>
      <c r="J158" s="14">
        <v>182</v>
      </c>
      <c r="K158" s="14">
        <f t="shared" si="9"/>
        <v>73</v>
      </c>
      <c r="L158" s="16" t="s">
        <v>50</v>
      </c>
      <c r="M158" s="16" t="s">
        <v>43</v>
      </c>
      <c r="N158" s="33" t="s">
        <v>63</v>
      </c>
      <c r="O158" s="14">
        <v>1.3</v>
      </c>
      <c r="P158" s="16" t="s">
        <v>345</v>
      </c>
      <c r="Q158" s="14"/>
      <c r="R158" s="49" t="s">
        <v>176</v>
      </c>
      <c r="S158" s="16" t="s">
        <v>177</v>
      </c>
    </row>
    <row r="159" s="1" customFormat="1" ht="31" hidden="1" customHeight="1" spans="1:19">
      <c r="A159" s="39" t="s">
        <v>103</v>
      </c>
      <c r="B159" s="21"/>
      <c r="C159" s="18"/>
      <c r="D159" s="21" t="s">
        <v>346</v>
      </c>
      <c r="E159" s="12" t="s">
        <v>27</v>
      </c>
      <c r="F159" s="21"/>
      <c r="G159" s="19" t="s">
        <v>347</v>
      </c>
      <c r="H159" s="19"/>
      <c r="I159" s="39">
        <f>SUM(I160:I164)</f>
        <v>1567</v>
      </c>
      <c r="J159" s="39">
        <f>SUM(J160:J164)</f>
        <v>1587</v>
      </c>
      <c r="K159" s="39">
        <f>SUM(K160:K164)</f>
        <v>20</v>
      </c>
      <c r="L159" s="19"/>
      <c r="M159" s="19"/>
      <c r="N159" s="41"/>
      <c r="O159" s="20"/>
      <c r="P159" s="19"/>
      <c r="Q159" s="20"/>
      <c r="R159" s="62"/>
      <c r="S159" s="19"/>
    </row>
    <row r="160" ht="62" customHeight="1" spans="1:19">
      <c r="A160" s="35">
        <f>COUNT($A$1:A158)+1</f>
        <v>127</v>
      </c>
      <c r="B160" s="17" t="s">
        <v>284</v>
      </c>
      <c r="C160" s="17" t="s">
        <v>348</v>
      </c>
      <c r="D160" s="17" t="s">
        <v>286</v>
      </c>
      <c r="E160" s="17" t="s">
        <v>349</v>
      </c>
      <c r="F160" s="17" t="s">
        <v>32</v>
      </c>
      <c r="G160" s="16" t="s">
        <v>40</v>
      </c>
      <c r="H160" s="16" t="s">
        <v>82</v>
      </c>
      <c r="I160" s="35">
        <v>390</v>
      </c>
      <c r="J160" s="14">
        <v>650</v>
      </c>
      <c r="K160" s="14">
        <f>J160-I160</f>
        <v>260</v>
      </c>
      <c r="L160" s="16" t="s">
        <v>50</v>
      </c>
      <c r="M160" s="16" t="s">
        <v>43</v>
      </c>
      <c r="N160" s="33" t="s">
        <v>63</v>
      </c>
      <c r="O160" s="14">
        <v>1.3</v>
      </c>
      <c r="P160" s="16" t="s">
        <v>64</v>
      </c>
      <c r="Q160" s="14"/>
      <c r="R160" s="49" t="s">
        <v>176</v>
      </c>
      <c r="S160" s="16" t="s">
        <v>177</v>
      </c>
    </row>
    <row r="161" ht="62" customHeight="1" spans="1:19">
      <c r="A161" s="35">
        <f>COUNT($A$1:A160)+1</f>
        <v>128</v>
      </c>
      <c r="B161" s="17" t="s">
        <v>284</v>
      </c>
      <c r="C161" s="17" t="s">
        <v>348</v>
      </c>
      <c r="D161" s="17" t="s">
        <v>350</v>
      </c>
      <c r="E161" s="17" t="s">
        <v>351</v>
      </c>
      <c r="F161" s="17" t="s">
        <v>32</v>
      </c>
      <c r="G161" s="16" t="s">
        <v>40</v>
      </c>
      <c r="H161" s="16" t="s">
        <v>82</v>
      </c>
      <c r="I161" s="17">
        <v>598</v>
      </c>
      <c r="J161" s="14">
        <v>598</v>
      </c>
      <c r="K161" s="14">
        <f>J161-I161</f>
        <v>0</v>
      </c>
      <c r="L161" s="16" t="s">
        <v>50</v>
      </c>
      <c r="M161" s="16" t="s">
        <v>324</v>
      </c>
      <c r="N161" s="42" t="s">
        <v>63</v>
      </c>
      <c r="O161" s="14">
        <v>1.3</v>
      </c>
      <c r="P161" s="28" t="s">
        <v>280</v>
      </c>
      <c r="Q161" s="14"/>
      <c r="R161" s="49" t="s">
        <v>176</v>
      </c>
      <c r="S161" s="16" t="s">
        <v>177</v>
      </c>
    </row>
    <row r="162" ht="62" customHeight="1" spans="1:19">
      <c r="A162" s="15">
        <f>COUNT($A$1:A161)+1</f>
        <v>129</v>
      </c>
      <c r="B162" s="15" t="s">
        <v>284</v>
      </c>
      <c r="C162" s="15" t="s">
        <v>348</v>
      </c>
      <c r="D162" s="15" t="s">
        <v>328</v>
      </c>
      <c r="E162" s="17" t="s">
        <v>352</v>
      </c>
      <c r="F162" s="17" t="s">
        <v>32</v>
      </c>
      <c r="G162" s="15" t="s">
        <v>40</v>
      </c>
      <c r="H162" s="16" t="s">
        <v>34</v>
      </c>
      <c r="I162" s="15">
        <v>240</v>
      </c>
      <c r="J162" s="14">
        <v>0</v>
      </c>
      <c r="K162" s="14">
        <f>J162-I162</f>
        <v>-240</v>
      </c>
      <c r="L162" s="14" t="s">
        <v>50</v>
      </c>
      <c r="M162" s="14" t="s">
        <v>353</v>
      </c>
      <c r="N162" s="33" t="s">
        <v>354</v>
      </c>
      <c r="O162" s="14" t="s">
        <v>168</v>
      </c>
      <c r="P162" s="14" t="s">
        <v>64</v>
      </c>
      <c r="Q162" s="14" t="s">
        <v>294</v>
      </c>
      <c r="R162" s="14" t="s">
        <v>355</v>
      </c>
      <c r="S162" s="14" t="s">
        <v>67</v>
      </c>
    </row>
    <row r="163" ht="62" customHeight="1" spans="1:19">
      <c r="A163" s="15">
        <f>COUNT($A$1:A162)+1</f>
        <v>130</v>
      </c>
      <c r="B163" s="15" t="s">
        <v>284</v>
      </c>
      <c r="C163" s="15" t="s">
        <v>348</v>
      </c>
      <c r="D163" s="15" t="s">
        <v>350</v>
      </c>
      <c r="E163" s="17" t="s">
        <v>356</v>
      </c>
      <c r="F163" s="17" t="s">
        <v>32</v>
      </c>
      <c r="G163" s="15" t="s">
        <v>33</v>
      </c>
      <c r="H163" s="16" t="s">
        <v>34</v>
      </c>
      <c r="I163" s="15">
        <v>119</v>
      </c>
      <c r="J163" s="14">
        <f>I163</f>
        <v>119</v>
      </c>
      <c r="K163" s="14">
        <f>J163-I163</f>
        <v>0</v>
      </c>
      <c r="L163" s="14" t="s">
        <v>35</v>
      </c>
      <c r="M163" s="14" t="s">
        <v>43</v>
      </c>
      <c r="N163" s="34" t="s">
        <v>333</v>
      </c>
      <c r="O163" s="14" t="s">
        <v>45</v>
      </c>
      <c r="P163" s="14" t="s">
        <v>35</v>
      </c>
      <c r="Q163" s="14" t="s">
        <v>39</v>
      </c>
      <c r="R163" s="14"/>
      <c r="S163" s="14"/>
    </row>
    <row r="164" ht="62" customHeight="1" spans="1:19">
      <c r="A164" s="15">
        <f>COUNT($A$1:A163)+1</f>
        <v>131</v>
      </c>
      <c r="B164" s="15" t="s">
        <v>284</v>
      </c>
      <c r="C164" s="15" t="s">
        <v>348</v>
      </c>
      <c r="D164" s="15" t="s">
        <v>350</v>
      </c>
      <c r="E164" s="17" t="s">
        <v>356</v>
      </c>
      <c r="F164" s="17" t="s">
        <v>32</v>
      </c>
      <c r="G164" s="15" t="s">
        <v>40</v>
      </c>
      <c r="H164" s="16" t="s">
        <v>34</v>
      </c>
      <c r="I164" s="15">
        <v>220</v>
      </c>
      <c r="J164" s="14">
        <f>I164</f>
        <v>220</v>
      </c>
      <c r="K164" s="14">
        <f>J164-I164</f>
        <v>0</v>
      </c>
      <c r="L164" s="14" t="s">
        <v>35</v>
      </c>
      <c r="M164" s="14" t="s">
        <v>43</v>
      </c>
      <c r="N164" s="34" t="s">
        <v>333</v>
      </c>
      <c r="O164" s="14" t="s">
        <v>45</v>
      </c>
      <c r="P164" s="14" t="s">
        <v>35</v>
      </c>
      <c r="Q164" s="14" t="s">
        <v>39</v>
      </c>
      <c r="R164" s="14"/>
      <c r="S164" s="14"/>
    </row>
    <row r="165" s="1" customFormat="1" ht="31" hidden="1" customHeight="1" spans="1:19">
      <c r="A165" s="18" t="s">
        <v>109</v>
      </c>
      <c r="B165" s="18"/>
      <c r="C165" s="18"/>
      <c r="D165" s="18" t="s">
        <v>357</v>
      </c>
      <c r="E165" s="12" t="s">
        <v>27</v>
      </c>
      <c r="F165" s="21"/>
      <c r="G165" s="18">
        <v>2</v>
      </c>
      <c r="H165" s="19"/>
      <c r="I165" s="18">
        <f>SUM(I166:I167)</f>
        <v>427</v>
      </c>
      <c r="J165" s="18">
        <f>SUM(J166:J167)</f>
        <v>634</v>
      </c>
      <c r="K165" s="18">
        <f>SUM(K166:K167)</f>
        <v>207</v>
      </c>
      <c r="L165" s="20"/>
      <c r="M165" s="20"/>
      <c r="N165" s="18"/>
      <c r="O165" s="20"/>
      <c r="P165" s="20"/>
      <c r="Q165" s="20"/>
      <c r="R165" s="20"/>
      <c r="S165" s="20"/>
    </row>
    <row r="166" ht="62" customHeight="1" spans="1:19">
      <c r="A166" s="15">
        <f>COUNT($A$1:A164)+1</f>
        <v>132</v>
      </c>
      <c r="B166" s="15" t="s">
        <v>284</v>
      </c>
      <c r="C166" s="15" t="s">
        <v>358</v>
      </c>
      <c r="D166" s="17" t="s">
        <v>315</v>
      </c>
      <c r="E166" s="17" t="s">
        <v>359</v>
      </c>
      <c r="F166" s="17" t="s">
        <v>32</v>
      </c>
      <c r="G166" s="15" t="s">
        <v>40</v>
      </c>
      <c r="H166" s="16" t="s">
        <v>34</v>
      </c>
      <c r="I166" s="15">
        <v>220</v>
      </c>
      <c r="J166" s="14">
        <f>I166</f>
        <v>220</v>
      </c>
      <c r="K166" s="14">
        <f>J166-I166</f>
        <v>0</v>
      </c>
      <c r="L166" s="14" t="s">
        <v>50</v>
      </c>
      <c r="M166" s="14" t="s">
        <v>43</v>
      </c>
      <c r="N166" s="34" t="s">
        <v>257</v>
      </c>
      <c r="O166" s="14" t="s">
        <v>45</v>
      </c>
      <c r="P166" s="28" t="s">
        <v>280</v>
      </c>
      <c r="Q166" s="14"/>
      <c r="R166" s="14" t="s">
        <v>191</v>
      </c>
      <c r="S166" s="14"/>
    </row>
    <row r="167" ht="62" customHeight="1" spans="1:19">
      <c r="A167" s="15">
        <f>COUNT($A$1:A166)+1</f>
        <v>133</v>
      </c>
      <c r="B167" s="15" t="s">
        <v>284</v>
      </c>
      <c r="C167" s="15" t="s">
        <v>358</v>
      </c>
      <c r="D167" s="15" t="s">
        <v>315</v>
      </c>
      <c r="E167" s="15" t="s">
        <v>360</v>
      </c>
      <c r="F167" s="15" t="s">
        <v>32</v>
      </c>
      <c r="G167" s="15" t="s">
        <v>40</v>
      </c>
      <c r="H167" s="16" t="s">
        <v>49</v>
      </c>
      <c r="I167" s="15">
        <v>207</v>
      </c>
      <c r="J167" s="14">
        <v>414</v>
      </c>
      <c r="K167" s="14">
        <f>J167-I167</f>
        <v>207</v>
      </c>
      <c r="L167" s="15" t="s">
        <v>50</v>
      </c>
      <c r="M167" s="15" t="s">
        <v>43</v>
      </c>
      <c r="N167" s="33" t="s">
        <v>63</v>
      </c>
      <c r="O167" s="14">
        <v>0.9</v>
      </c>
      <c r="P167" s="28" t="s">
        <v>280</v>
      </c>
      <c r="Q167" s="14"/>
      <c r="R167" s="15" t="s">
        <v>134</v>
      </c>
      <c r="S167" s="14" t="s">
        <v>72</v>
      </c>
    </row>
    <row r="168" s="1" customFormat="1" ht="31" customHeight="1" spans="1:19">
      <c r="A168" s="18"/>
      <c r="B168" s="18"/>
      <c r="C168" s="18"/>
      <c r="D168" s="18" t="s">
        <v>361</v>
      </c>
      <c r="E168" s="18"/>
      <c r="F168" s="18"/>
      <c r="G168" s="18">
        <f>G169+G175+G177+G185+G190+G201+G206</f>
        <v>32</v>
      </c>
      <c r="H168" s="18"/>
      <c r="I168" s="18">
        <f>I169+I175+I177+I185+I190+I201+I206</f>
        <v>5699</v>
      </c>
      <c r="J168" s="18">
        <f>J169+J175+J177+J185+J190+J201+J206</f>
        <v>6748</v>
      </c>
      <c r="K168" s="18">
        <f>K169+K175+K177+K185+K190+K201+K206</f>
        <v>1049</v>
      </c>
      <c r="L168" s="18"/>
      <c r="M168" s="18"/>
      <c r="N168" s="41"/>
      <c r="O168" s="20"/>
      <c r="P168" s="18"/>
      <c r="Q168" s="20"/>
      <c r="R168" s="18"/>
      <c r="S168" s="20"/>
    </row>
    <row r="169" s="1" customFormat="1" ht="31" hidden="1" customHeight="1" spans="1:19">
      <c r="A169" s="18" t="s">
        <v>25</v>
      </c>
      <c r="B169" s="18"/>
      <c r="C169" s="18"/>
      <c r="D169" s="18" t="s">
        <v>362</v>
      </c>
      <c r="E169" s="12" t="s">
        <v>27</v>
      </c>
      <c r="F169" s="18"/>
      <c r="G169" s="18">
        <v>5</v>
      </c>
      <c r="H169" s="19"/>
      <c r="I169" s="18">
        <f>SUM(I170:I174)</f>
        <v>1002</v>
      </c>
      <c r="J169" s="18">
        <f>SUM(J170:J174)</f>
        <v>1126</v>
      </c>
      <c r="K169" s="18">
        <f>SUM(K170:K174)</f>
        <v>124</v>
      </c>
      <c r="L169" s="18"/>
      <c r="M169" s="18"/>
      <c r="N169" s="41"/>
      <c r="O169" s="20"/>
      <c r="P169" s="18"/>
      <c r="Q169" s="20"/>
      <c r="R169" s="18"/>
      <c r="S169" s="20"/>
    </row>
    <row r="170" ht="62" customHeight="1" spans="1:19">
      <c r="A170" s="26">
        <f>COUNT($A$1:A167)+1</f>
        <v>134</v>
      </c>
      <c r="B170" s="26" t="s">
        <v>363</v>
      </c>
      <c r="C170" s="26" t="s">
        <v>364</v>
      </c>
      <c r="D170" s="58" t="s">
        <v>365</v>
      </c>
      <c r="E170" s="38" t="s">
        <v>366</v>
      </c>
      <c r="F170" s="38" t="s">
        <v>32</v>
      </c>
      <c r="G170" s="28" t="s">
        <v>33</v>
      </c>
      <c r="H170" s="29">
        <v>2017</v>
      </c>
      <c r="I170" s="29">
        <v>157</v>
      </c>
      <c r="J170" s="14">
        <f>I170</f>
        <v>157</v>
      </c>
      <c r="K170" s="14">
        <f>J170-I170</f>
        <v>0</v>
      </c>
      <c r="L170" s="28" t="s">
        <v>50</v>
      </c>
      <c r="M170" s="28" t="s">
        <v>43</v>
      </c>
      <c r="N170" s="34" t="s">
        <v>257</v>
      </c>
      <c r="O170" s="14" t="s">
        <v>45</v>
      </c>
      <c r="P170" s="28" t="s">
        <v>317</v>
      </c>
      <c r="Q170" s="14"/>
      <c r="R170" s="28" t="s">
        <v>191</v>
      </c>
      <c r="S170" s="28"/>
    </row>
    <row r="171" ht="62" customHeight="1" spans="1:19">
      <c r="A171" s="15">
        <f>COUNT($A$1:A170)+1</f>
        <v>135</v>
      </c>
      <c r="B171" s="15" t="s">
        <v>363</v>
      </c>
      <c r="C171" s="15" t="s">
        <v>364</v>
      </c>
      <c r="D171" s="15" t="s">
        <v>367</v>
      </c>
      <c r="E171" s="15" t="s">
        <v>368</v>
      </c>
      <c r="F171" s="15" t="s">
        <v>32</v>
      </c>
      <c r="G171" s="15" t="s">
        <v>40</v>
      </c>
      <c r="H171" s="16" t="s">
        <v>49</v>
      </c>
      <c r="I171" s="15">
        <v>225</v>
      </c>
      <c r="J171" s="14">
        <v>450</v>
      </c>
      <c r="K171" s="14">
        <f>J171-I171</f>
        <v>225</v>
      </c>
      <c r="L171" s="15" t="s">
        <v>50</v>
      </c>
      <c r="M171" s="15" t="s">
        <v>43</v>
      </c>
      <c r="N171" s="33" t="s">
        <v>63</v>
      </c>
      <c r="O171" s="14">
        <v>0.9</v>
      </c>
      <c r="P171" s="15" t="s">
        <v>64</v>
      </c>
      <c r="Q171" s="14"/>
      <c r="R171" s="15" t="s">
        <v>71</v>
      </c>
      <c r="S171" s="14" t="s">
        <v>72</v>
      </c>
    </row>
    <row r="172" ht="62" customHeight="1" spans="1:19">
      <c r="A172" s="15">
        <f>COUNT($A$1:A171)+1</f>
        <v>136</v>
      </c>
      <c r="B172" s="15" t="s">
        <v>363</v>
      </c>
      <c r="C172" s="15" t="s">
        <v>364</v>
      </c>
      <c r="D172" s="15" t="s">
        <v>91</v>
      </c>
      <c r="E172" s="15" t="s">
        <v>369</v>
      </c>
      <c r="F172" s="15" t="s">
        <v>32</v>
      </c>
      <c r="G172" s="15" t="s">
        <v>370</v>
      </c>
      <c r="H172" s="16" t="s">
        <v>49</v>
      </c>
      <c r="I172" s="15">
        <v>140</v>
      </c>
      <c r="J172" s="15">
        <v>279</v>
      </c>
      <c r="K172" s="14">
        <f>J172-I172</f>
        <v>139</v>
      </c>
      <c r="L172" s="15" t="s">
        <v>50</v>
      </c>
      <c r="M172" s="15" t="s">
        <v>43</v>
      </c>
      <c r="N172" s="33" t="s">
        <v>63</v>
      </c>
      <c r="O172" s="15">
        <v>0.9</v>
      </c>
      <c r="P172" s="15" t="s">
        <v>371</v>
      </c>
      <c r="Q172" s="14"/>
      <c r="R172" s="15" t="s">
        <v>159</v>
      </c>
      <c r="S172" s="15" t="s">
        <v>67</v>
      </c>
    </row>
    <row r="173" ht="62" customHeight="1" spans="1:19">
      <c r="A173" s="15">
        <f>COUNT($A$1:A172)+1</f>
        <v>137</v>
      </c>
      <c r="B173" s="14" t="s">
        <v>363</v>
      </c>
      <c r="C173" s="15" t="s">
        <v>364</v>
      </c>
      <c r="D173" s="17" t="s">
        <v>367</v>
      </c>
      <c r="E173" s="17" t="s">
        <v>372</v>
      </c>
      <c r="F173" s="17" t="s">
        <v>373</v>
      </c>
      <c r="G173" s="15" t="s">
        <v>40</v>
      </c>
      <c r="H173" s="16" t="s">
        <v>34</v>
      </c>
      <c r="I173" s="15">
        <v>240</v>
      </c>
      <c r="J173" s="14">
        <v>0</v>
      </c>
      <c r="K173" s="14">
        <f>J173-I173</f>
        <v>-240</v>
      </c>
      <c r="L173" s="14" t="s">
        <v>35</v>
      </c>
      <c r="M173" s="16" t="s">
        <v>36</v>
      </c>
      <c r="N173" s="33" t="s">
        <v>305</v>
      </c>
      <c r="O173" s="14" t="s">
        <v>168</v>
      </c>
      <c r="P173" s="14" t="s">
        <v>35</v>
      </c>
      <c r="Q173" s="14"/>
      <c r="R173" s="14"/>
      <c r="S173" s="14"/>
    </row>
    <row r="174" ht="62" customHeight="1" spans="1:19">
      <c r="A174" s="15">
        <f>COUNT($A$1:A173)+1</f>
        <v>138</v>
      </c>
      <c r="B174" s="14" t="s">
        <v>363</v>
      </c>
      <c r="C174" s="15" t="s">
        <v>374</v>
      </c>
      <c r="D174" s="17" t="s">
        <v>330</v>
      </c>
      <c r="E174" s="17" t="s">
        <v>375</v>
      </c>
      <c r="F174" s="17" t="s">
        <v>32</v>
      </c>
      <c r="G174" s="15" t="s">
        <v>40</v>
      </c>
      <c r="H174" s="16" t="s">
        <v>34</v>
      </c>
      <c r="I174" s="15">
        <v>240</v>
      </c>
      <c r="J174" s="14">
        <f>I174</f>
        <v>240</v>
      </c>
      <c r="K174" s="14">
        <f>J174-I174</f>
        <v>0</v>
      </c>
      <c r="L174" s="14" t="s">
        <v>50</v>
      </c>
      <c r="M174" s="14" t="s">
        <v>43</v>
      </c>
      <c r="N174" s="34" t="s">
        <v>257</v>
      </c>
      <c r="O174" s="14" t="s">
        <v>45</v>
      </c>
      <c r="P174" s="14" t="s">
        <v>64</v>
      </c>
      <c r="Q174" s="14"/>
      <c r="R174" s="14" t="s">
        <v>191</v>
      </c>
      <c r="S174" s="14"/>
    </row>
    <row r="175" s="1" customFormat="1" ht="31" hidden="1" customHeight="1" spans="1:19">
      <c r="A175" s="18" t="s">
        <v>52</v>
      </c>
      <c r="B175" s="20"/>
      <c r="C175" s="18"/>
      <c r="D175" s="21" t="s">
        <v>376</v>
      </c>
      <c r="E175" s="12" t="s">
        <v>27</v>
      </c>
      <c r="F175" s="21"/>
      <c r="G175" s="18">
        <v>1</v>
      </c>
      <c r="H175" s="19"/>
      <c r="I175" s="18">
        <f>I176</f>
        <v>207</v>
      </c>
      <c r="J175" s="18">
        <f>J176</f>
        <v>414</v>
      </c>
      <c r="K175" s="18">
        <f>K176</f>
        <v>207</v>
      </c>
      <c r="L175" s="20"/>
      <c r="M175" s="20"/>
      <c r="N175" s="61"/>
      <c r="O175" s="20"/>
      <c r="P175" s="20"/>
      <c r="Q175" s="20"/>
      <c r="R175" s="20"/>
      <c r="S175" s="20"/>
    </row>
    <row r="176" ht="62" customHeight="1" spans="1:19">
      <c r="A176" s="15">
        <f>COUNT($A$1:A174)+1</f>
        <v>139</v>
      </c>
      <c r="B176" s="15" t="s">
        <v>363</v>
      </c>
      <c r="C176" s="15" t="s">
        <v>377</v>
      </c>
      <c r="D176" s="15" t="s">
        <v>378</v>
      </c>
      <c r="E176" s="15" t="s">
        <v>379</v>
      </c>
      <c r="F176" s="15" t="s">
        <v>32</v>
      </c>
      <c r="G176" s="15" t="s">
        <v>40</v>
      </c>
      <c r="H176" s="16" t="s">
        <v>49</v>
      </c>
      <c r="I176" s="15">
        <v>207</v>
      </c>
      <c r="J176" s="14">
        <v>414</v>
      </c>
      <c r="K176" s="14">
        <f>J176-I176</f>
        <v>207</v>
      </c>
      <c r="L176" s="15" t="s">
        <v>50</v>
      </c>
      <c r="M176" s="15" t="s">
        <v>43</v>
      </c>
      <c r="N176" s="33" t="s">
        <v>63</v>
      </c>
      <c r="O176" s="14">
        <v>0.9</v>
      </c>
      <c r="P176" s="28" t="s">
        <v>280</v>
      </c>
      <c r="Q176" s="14"/>
      <c r="R176" s="15" t="s">
        <v>71</v>
      </c>
      <c r="S176" s="14" t="s">
        <v>72</v>
      </c>
    </row>
    <row r="177" s="1" customFormat="1" ht="31" hidden="1" customHeight="1" spans="1:19">
      <c r="A177" s="18" t="s">
        <v>77</v>
      </c>
      <c r="B177" s="18"/>
      <c r="C177" s="18"/>
      <c r="D177" s="18" t="s">
        <v>380</v>
      </c>
      <c r="E177" s="12" t="s">
        <v>27</v>
      </c>
      <c r="F177" s="18"/>
      <c r="G177" s="18">
        <v>7</v>
      </c>
      <c r="H177" s="19"/>
      <c r="I177" s="18">
        <f>SUM(I178:I184)</f>
        <v>1446</v>
      </c>
      <c r="J177" s="18">
        <f>SUM(J178:J184)</f>
        <v>1816</v>
      </c>
      <c r="K177" s="18">
        <f>SUM(K178:K184)</f>
        <v>370</v>
      </c>
      <c r="L177" s="18"/>
      <c r="M177" s="18"/>
      <c r="N177" s="41"/>
      <c r="O177" s="20"/>
      <c r="P177" s="18"/>
      <c r="Q177" s="20"/>
      <c r="R177" s="18"/>
      <c r="S177" s="20"/>
    </row>
    <row r="178" ht="62" customHeight="1" spans="1:19">
      <c r="A178" s="17">
        <f>COUNT($A$1:A176)+1</f>
        <v>140</v>
      </c>
      <c r="B178" s="17" t="s">
        <v>363</v>
      </c>
      <c r="C178" s="17" t="s">
        <v>381</v>
      </c>
      <c r="D178" s="17" t="s">
        <v>367</v>
      </c>
      <c r="E178" s="17" t="s">
        <v>382</v>
      </c>
      <c r="F178" s="17" t="s">
        <v>32</v>
      </c>
      <c r="G178" s="17" t="s">
        <v>370</v>
      </c>
      <c r="H178" s="16" t="s">
        <v>82</v>
      </c>
      <c r="I178" s="17">
        <v>312</v>
      </c>
      <c r="J178" s="14">
        <v>377</v>
      </c>
      <c r="K178" s="14">
        <f t="shared" ref="K178:K184" si="10">J178-I178</f>
        <v>65</v>
      </c>
      <c r="L178" s="15" t="s">
        <v>50</v>
      </c>
      <c r="M178" s="17" t="s">
        <v>43</v>
      </c>
      <c r="N178" s="33" t="s">
        <v>63</v>
      </c>
      <c r="O178" s="14">
        <v>1.3</v>
      </c>
      <c r="P178" s="17" t="s">
        <v>383</v>
      </c>
      <c r="Q178" s="14"/>
      <c r="R178" s="17" t="s">
        <v>176</v>
      </c>
      <c r="S178" s="17" t="s">
        <v>177</v>
      </c>
    </row>
    <row r="179" ht="62" customHeight="1" spans="1:19">
      <c r="A179" s="15">
        <f>COUNT($A$1:A178)+1</f>
        <v>141</v>
      </c>
      <c r="B179" s="14" t="s">
        <v>363</v>
      </c>
      <c r="C179" s="17" t="s">
        <v>381</v>
      </c>
      <c r="D179" s="17" t="s">
        <v>367</v>
      </c>
      <c r="E179" s="17" t="s">
        <v>384</v>
      </c>
      <c r="F179" s="17" t="s">
        <v>32</v>
      </c>
      <c r="G179" s="15" t="s">
        <v>40</v>
      </c>
      <c r="H179" s="16" t="s">
        <v>34</v>
      </c>
      <c r="I179" s="15">
        <v>240</v>
      </c>
      <c r="J179" s="14">
        <v>450</v>
      </c>
      <c r="K179" s="14">
        <f t="shared" si="10"/>
        <v>210</v>
      </c>
      <c r="L179" s="15" t="s">
        <v>50</v>
      </c>
      <c r="M179" s="14" t="s">
        <v>43</v>
      </c>
      <c r="N179" s="33" t="s">
        <v>63</v>
      </c>
      <c r="O179" s="14">
        <v>0.9</v>
      </c>
      <c r="P179" s="14" t="s">
        <v>64</v>
      </c>
      <c r="Q179" s="14"/>
      <c r="R179" s="14" t="s">
        <v>385</v>
      </c>
      <c r="S179" s="14" t="s">
        <v>67</v>
      </c>
    </row>
    <row r="180" ht="62" customHeight="1" spans="1:19">
      <c r="A180" s="15">
        <f>COUNT($A$1:A179)+1</f>
        <v>142</v>
      </c>
      <c r="B180" s="15" t="s">
        <v>363</v>
      </c>
      <c r="C180" s="15" t="s">
        <v>381</v>
      </c>
      <c r="D180" s="15" t="s">
        <v>386</v>
      </c>
      <c r="E180" s="15" t="s">
        <v>387</v>
      </c>
      <c r="F180" s="15" t="s">
        <v>32</v>
      </c>
      <c r="G180" s="15" t="s">
        <v>33</v>
      </c>
      <c r="H180" s="16" t="s">
        <v>49</v>
      </c>
      <c r="I180" s="15">
        <v>108</v>
      </c>
      <c r="J180" s="14">
        <v>216</v>
      </c>
      <c r="K180" s="14">
        <f t="shared" si="10"/>
        <v>108</v>
      </c>
      <c r="L180" s="15" t="s">
        <v>50</v>
      </c>
      <c r="M180" s="15" t="s">
        <v>43</v>
      </c>
      <c r="N180" s="33" t="s">
        <v>63</v>
      </c>
      <c r="O180" s="14">
        <v>0.9</v>
      </c>
      <c r="P180" s="15" t="s">
        <v>317</v>
      </c>
      <c r="Q180" s="14"/>
      <c r="R180" s="15" t="s">
        <v>310</v>
      </c>
      <c r="S180" s="15" t="s">
        <v>67</v>
      </c>
    </row>
    <row r="181" ht="62" customHeight="1" spans="1:19">
      <c r="A181" s="15">
        <f>COUNT($A$1:A180)+1</f>
        <v>143</v>
      </c>
      <c r="B181" s="15" t="s">
        <v>363</v>
      </c>
      <c r="C181" s="15" t="s">
        <v>381</v>
      </c>
      <c r="D181" s="15" t="s">
        <v>386</v>
      </c>
      <c r="E181" s="15" t="s">
        <v>387</v>
      </c>
      <c r="F181" s="15" t="s">
        <v>32</v>
      </c>
      <c r="G181" s="15" t="s">
        <v>40</v>
      </c>
      <c r="H181" s="16" t="s">
        <v>49</v>
      </c>
      <c r="I181" s="15">
        <v>207</v>
      </c>
      <c r="J181" s="15">
        <v>414</v>
      </c>
      <c r="K181" s="14">
        <f t="shared" si="10"/>
        <v>207</v>
      </c>
      <c r="L181" s="15" t="s">
        <v>50</v>
      </c>
      <c r="M181" s="15" t="s">
        <v>43</v>
      </c>
      <c r="N181" s="33" t="s">
        <v>63</v>
      </c>
      <c r="O181" s="14">
        <v>0.9</v>
      </c>
      <c r="P181" s="28" t="s">
        <v>280</v>
      </c>
      <c r="Q181" s="14"/>
      <c r="R181" s="15" t="s">
        <v>164</v>
      </c>
      <c r="S181" s="15"/>
    </row>
    <row r="182" ht="62" customHeight="1" spans="1:19">
      <c r="A182" s="15">
        <f>COUNT($A$1:A181)+1</f>
        <v>144</v>
      </c>
      <c r="B182" s="14" t="s">
        <v>363</v>
      </c>
      <c r="C182" s="17" t="s">
        <v>381</v>
      </c>
      <c r="D182" s="15" t="s">
        <v>367</v>
      </c>
      <c r="E182" s="17" t="s">
        <v>388</v>
      </c>
      <c r="F182" s="17" t="s">
        <v>32</v>
      </c>
      <c r="G182" s="15" t="s">
        <v>33</v>
      </c>
      <c r="H182" s="16" t="s">
        <v>34</v>
      </c>
      <c r="I182" s="15">
        <v>119</v>
      </c>
      <c r="J182" s="14">
        <v>119</v>
      </c>
      <c r="K182" s="14">
        <f t="shared" si="10"/>
        <v>0</v>
      </c>
      <c r="L182" s="14" t="s">
        <v>35</v>
      </c>
      <c r="M182" s="14" t="s">
        <v>36</v>
      </c>
      <c r="N182" s="33" t="s">
        <v>389</v>
      </c>
      <c r="O182" s="14" t="s">
        <v>38</v>
      </c>
      <c r="P182" s="14" t="s">
        <v>35</v>
      </c>
      <c r="Q182" s="14" t="s">
        <v>39</v>
      </c>
      <c r="R182" s="14"/>
      <c r="S182" s="14"/>
    </row>
    <row r="183" ht="62" customHeight="1" spans="1:19">
      <c r="A183" s="15">
        <f>COUNT($A$1:A182)+1</f>
        <v>145</v>
      </c>
      <c r="B183" s="14" t="s">
        <v>363</v>
      </c>
      <c r="C183" s="17" t="s">
        <v>381</v>
      </c>
      <c r="D183" s="15" t="s">
        <v>367</v>
      </c>
      <c r="E183" s="17" t="s">
        <v>388</v>
      </c>
      <c r="F183" s="17" t="s">
        <v>32</v>
      </c>
      <c r="G183" s="15" t="s">
        <v>40</v>
      </c>
      <c r="H183" s="16" t="s">
        <v>34</v>
      </c>
      <c r="I183" s="15">
        <v>240</v>
      </c>
      <c r="J183" s="14">
        <v>240</v>
      </c>
      <c r="K183" s="14">
        <f t="shared" si="10"/>
        <v>0</v>
      </c>
      <c r="L183" s="14" t="s">
        <v>35</v>
      </c>
      <c r="M183" s="14" t="s">
        <v>36</v>
      </c>
      <c r="N183" s="33" t="s">
        <v>390</v>
      </c>
      <c r="O183" s="14" t="s">
        <v>38</v>
      </c>
      <c r="P183" s="14" t="s">
        <v>35</v>
      </c>
      <c r="Q183" s="14" t="s">
        <v>39</v>
      </c>
      <c r="R183" s="14"/>
      <c r="S183" s="14"/>
    </row>
    <row r="184" ht="62" customHeight="1" spans="1:19">
      <c r="A184" s="15">
        <f>COUNT($A$1:A183)+1</f>
        <v>146</v>
      </c>
      <c r="B184" s="14" t="s">
        <v>363</v>
      </c>
      <c r="C184" s="17" t="s">
        <v>381</v>
      </c>
      <c r="D184" s="59" t="s">
        <v>367</v>
      </c>
      <c r="E184" s="59" t="s">
        <v>391</v>
      </c>
      <c r="F184" s="59" t="s">
        <v>32</v>
      </c>
      <c r="G184" s="15" t="s">
        <v>40</v>
      </c>
      <c r="H184" s="16" t="s">
        <v>34</v>
      </c>
      <c r="I184" s="15">
        <v>220</v>
      </c>
      <c r="J184" s="14">
        <v>0</v>
      </c>
      <c r="K184" s="14">
        <f t="shared" si="10"/>
        <v>-220</v>
      </c>
      <c r="L184" s="14" t="s">
        <v>35</v>
      </c>
      <c r="M184" s="14" t="s">
        <v>36</v>
      </c>
      <c r="N184" s="33" t="s">
        <v>206</v>
      </c>
      <c r="O184" s="14" t="s">
        <v>168</v>
      </c>
      <c r="P184" s="14" t="s">
        <v>35</v>
      </c>
      <c r="Q184" s="15" t="s">
        <v>207</v>
      </c>
      <c r="R184" s="14"/>
      <c r="S184" s="14"/>
    </row>
    <row r="185" s="1" customFormat="1" ht="31" hidden="1" customHeight="1" spans="1:19">
      <c r="A185" s="18" t="s">
        <v>85</v>
      </c>
      <c r="B185" s="20"/>
      <c r="C185" s="21"/>
      <c r="D185" s="60" t="s">
        <v>392</v>
      </c>
      <c r="E185" s="12" t="s">
        <v>27</v>
      </c>
      <c r="F185" s="60"/>
      <c r="G185" s="18">
        <v>4</v>
      </c>
      <c r="H185" s="19"/>
      <c r="I185" s="18">
        <f>SUM(I186:I189)</f>
        <v>653</v>
      </c>
      <c r="J185" s="18">
        <f>SUM(J186:J189)</f>
        <v>609</v>
      </c>
      <c r="K185" s="18">
        <f>SUM(K186:K189)</f>
        <v>-44</v>
      </c>
      <c r="L185" s="20"/>
      <c r="M185" s="20"/>
      <c r="N185" s="20"/>
      <c r="O185" s="20"/>
      <c r="P185" s="20"/>
      <c r="Q185" s="18"/>
      <c r="R185" s="20"/>
      <c r="S185" s="20"/>
    </row>
    <row r="186" ht="62" customHeight="1" spans="1:19">
      <c r="A186" s="15">
        <f>COUNT($A$1:A184)+1</f>
        <v>147</v>
      </c>
      <c r="B186" s="14" t="s">
        <v>363</v>
      </c>
      <c r="C186" s="15" t="s">
        <v>393</v>
      </c>
      <c r="D186" s="15" t="s">
        <v>394</v>
      </c>
      <c r="E186" s="17" t="s">
        <v>395</v>
      </c>
      <c r="F186" s="17" t="s">
        <v>32</v>
      </c>
      <c r="G186" s="15" t="s">
        <v>33</v>
      </c>
      <c r="H186" s="16" t="s">
        <v>34</v>
      </c>
      <c r="I186" s="15">
        <v>109</v>
      </c>
      <c r="J186" s="14">
        <v>240</v>
      </c>
      <c r="K186" s="14">
        <f>J186-I186</f>
        <v>131</v>
      </c>
      <c r="L186" s="15" t="s">
        <v>50</v>
      </c>
      <c r="M186" s="14" t="s">
        <v>43</v>
      </c>
      <c r="N186" s="33" t="s">
        <v>63</v>
      </c>
      <c r="O186" s="14">
        <v>1</v>
      </c>
      <c r="P186" s="14" t="s">
        <v>317</v>
      </c>
      <c r="Q186" s="14"/>
      <c r="R186" s="14" t="s">
        <v>396</v>
      </c>
      <c r="S186" s="14" t="s">
        <v>160</v>
      </c>
    </row>
    <row r="187" ht="62" customHeight="1" spans="1:19">
      <c r="A187" s="15">
        <f>COUNT($A$1:A186)+1</f>
        <v>148</v>
      </c>
      <c r="B187" s="14" t="s">
        <v>363</v>
      </c>
      <c r="C187" s="15" t="s">
        <v>393</v>
      </c>
      <c r="D187" s="15" t="s">
        <v>394</v>
      </c>
      <c r="E187" s="17" t="s">
        <v>395</v>
      </c>
      <c r="F187" s="17" t="s">
        <v>32</v>
      </c>
      <c r="G187" s="15" t="s">
        <v>40</v>
      </c>
      <c r="H187" s="16" t="s">
        <v>34</v>
      </c>
      <c r="I187" s="15">
        <v>195</v>
      </c>
      <c r="J187" s="14">
        <v>369</v>
      </c>
      <c r="K187" s="14">
        <f>J187-I187</f>
        <v>174</v>
      </c>
      <c r="L187" s="15" t="s">
        <v>50</v>
      </c>
      <c r="M187" s="14" t="s">
        <v>43</v>
      </c>
      <c r="N187" s="33" t="s">
        <v>63</v>
      </c>
      <c r="O187" s="14">
        <v>0.9</v>
      </c>
      <c r="P187" s="14" t="s">
        <v>397</v>
      </c>
      <c r="Q187" s="14"/>
      <c r="R187" s="14" t="s">
        <v>236</v>
      </c>
      <c r="S187" s="14" t="s">
        <v>72</v>
      </c>
    </row>
    <row r="188" ht="62" customHeight="1" spans="1:19">
      <c r="A188" s="15">
        <f>COUNT($A$1:A187)+1</f>
        <v>149</v>
      </c>
      <c r="B188" s="14" t="s">
        <v>363</v>
      </c>
      <c r="C188" s="15" t="s">
        <v>393</v>
      </c>
      <c r="D188" s="15" t="s">
        <v>398</v>
      </c>
      <c r="E188" s="17" t="s">
        <v>399</v>
      </c>
      <c r="F188" s="17" t="s">
        <v>32</v>
      </c>
      <c r="G188" s="15" t="s">
        <v>33</v>
      </c>
      <c r="H188" s="16" t="s">
        <v>34</v>
      </c>
      <c r="I188" s="15">
        <v>109</v>
      </c>
      <c r="J188" s="14">
        <v>0</v>
      </c>
      <c r="K188" s="14">
        <f>J188-I188</f>
        <v>-109</v>
      </c>
      <c r="L188" s="14" t="s">
        <v>35</v>
      </c>
      <c r="M188" s="14" t="s">
        <v>43</v>
      </c>
      <c r="N188" s="42" t="s">
        <v>210</v>
      </c>
      <c r="O188" s="14" t="s">
        <v>168</v>
      </c>
      <c r="P188" s="14" t="s">
        <v>35</v>
      </c>
      <c r="Q188" s="15" t="s">
        <v>207</v>
      </c>
      <c r="R188" s="14"/>
      <c r="S188" s="14"/>
    </row>
    <row r="189" ht="62" customHeight="1" spans="1:19">
      <c r="A189" s="15">
        <f>COUNT($A$1:A188)+1</f>
        <v>150</v>
      </c>
      <c r="B189" s="14" t="s">
        <v>363</v>
      </c>
      <c r="C189" s="15" t="s">
        <v>393</v>
      </c>
      <c r="D189" s="15" t="s">
        <v>398</v>
      </c>
      <c r="E189" s="17" t="s">
        <v>399</v>
      </c>
      <c r="F189" s="17" t="s">
        <v>32</v>
      </c>
      <c r="G189" s="15" t="s">
        <v>40</v>
      </c>
      <c r="H189" s="16" t="s">
        <v>34</v>
      </c>
      <c r="I189" s="15">
        <v>240</v>
      </c>
      <c r="J189" s="14">
        <v>0</v>
      </c>
      <c r="K189" s="14">
        <f>J189-I189</f>
        <v>-240</v>
      </c>
      <c r="L189" s="14" t="s">
        <v>35</v>
      </c>
      <c r="M189" s="14" t="s">
        <v>43</v>
      </c>
      <c r="N189" s="42" t="s">
        <v>210</v>
      </c>
      <c r="O189" s="14" t="s">
        <v>168</v>
      </c>
      <c r="P189" s="14" t="s">
        <v>35</v>
      </c>
      <c r="Q189" s="15" t="s">
        <v>207</v>
      </c>
      <c r="R189" s="14"/>
      <c r="S189" s="14"/>
    </row>
    <row r="190" s="1" customFormat="1" ht="31" hidden="1" customHeight="1" spans="1:19">
      <c r="A190" s="18" t="s">
        <v>103</v>
      </c>
      <c r="B190" s="20"/>
      <c r="C190" s="18"/>
      <c r="D190" s="18" t="s">
        <v>400</v>
      </c>
      <c r="E190" s="12" t="s">
        <v>27</v>
      </c>
      <c r="F190" s="21"/>
      <c r="G190" s="18">
        <v>10</v>
      </c>
      <c r="H190" s="19"/>
      <c r="I190" s="18">
        <f>SUM(I191:I200)</f>
        <v>1597</v>
      </c>
      <c r="J190" s="18">
        <f>SUM(J191:J200)</f>
        <v>1944</v>
      </c>
      <c r="K190" s="18">
        <f>SUM(K191:K200)</f>
        <v>347</v>
      </c>
      <c r="L190" s="20"/>
      <c r="M190" s="20"/>
      <c r="N190" s="19"/>
      <c r="O190" s="20"/>
      <c r="P190" s="20"/>
      <c r="Q190" s="18"/>
      <c r="R190" s="20"/>
      <c r="S190" s="20"/>
    </row>
    <row r="191" ht="62" customHeight="1" spans="1:19">
      <c r="A191" s="14">
        <f>COUNT($A$1:A189)+1</f>
        <v>151</v>
      </c>
      <c r="B191" s="14" t="s">
        <v>363</v>
      </c>
      <c r="C191" s="15" t="s">
        <v>401</v>
      </c>
      <c r="D191" s="17" t="s">
        <v>88</v>
      </c>
      <c r="E191" s="17" t="s">
        <v>402</v>
      </c>
      <c r="F191" s="17" t="s">
        <v>32</v>
      </c>
      <c r="G191" s="15" t="s">
        <v>40</v>
      </c>
      <c r="H191" s="16" t="s">
        <v>34</v>
      </c>
      <c r="I191" s="15">
        <v>215</v>
      </c>
      <c r="J191" s="15">
        <v>405</v>
      </c>
      <c r="K191" s="14">
        <f t="shared" ref="K191:K200" si="11">J191-I191</f>
        <v>190</v>
      </c>
      <c r="L191" s="14" t="s">
        <v>50</v>
      </c>
      <c r="M191" s="14" t="s">
        <v>43</v>
      </c>
      <c r="N191" s="33" t="s">
        <v>63</v>
      </c>
      <c r="O191" s="15">
        <v>0.9</v>
      </c>
      <c r="P191" s="14" t="s">
        <v>94</v>
      </c>
      <c r="Q191" s="14"/>
      <c r="R191" s="14" t="s">
        <v>403</v>
      </c>
      <c r="S191" s="14" t="s">
        <v>67</v>
      </c>
    </row>
    <row r="192" ht="62" customHeight="1" spans="1:19">
      <c r="A192" s="15">
        <f>COUNT($A$1:A191)+1</f>
        <v>152</v>
      </c>
      <c r="B192" s="14" t="s">
        <v>363</v>
      </c>
      <c r="C192" s="15" t="s">
        <v>401</v>
      </c>
      <c r="D192" s="15" t="s">
        <v>404</v>
      </c>
      <c r="E192" s="17" t="s">
        <v>405</v>
      </c>
      <c r="F192" s="17" t="s">
        <v>32</v>
      </c>
      <c r="G192" s="15" t="s">
        <v>40</v>
      </c>
      <c r="H192" s="16" t="s">
        <v>34</v>
      </c>
      <c r="I192" s="15">
        <v>215</v>
      </c>
      <c r="J192" s="15">
        <v>405</v>
      </c>
      <c r="K192" s="14">
        <f t="shared" si="11"/>
        <v>190</v>
      </c>
      <c r="L192" s="14" t="s">
        <v>50</v>
      </c>
      <c r="M192" s="14" t="s">
        <v>43</v>
      </c>
      <c r="N192" s="33" t="s">
        <v>63</v>
      </c>
      <c r="O192" s="15">
        <v>0.9</v>
      </c>
      <c r="P192" s="14" t="s">
        <v>94</v>
      </c>
      <c r="Q192" s="14"/>
      <c r="R192" s="14" t="s">
        <v>134</v>
      </c>
      <c r="S192" s="14" t="s">
        <v>72</v>
      </c>
    </row>
    <row r="193" ht="62" customHeight="1" spans="1:19">
      <c r="A193" s="15">
        <f>COUNT($A$1:A192)+1</f>
        <v>153</v>
      </c>
      <c r="B193" s="15" t="s">
        <v>363</v>
      </c>
      <c r="C193" s="15" t="s">
        <v>401</v>
      </c>
      <c r="D193" s="15" t="s">
        <v>378</v>
      </c>
      <c r="E193" s="15" t="s">
        <v>406</v>
      </c>
      <c r="F193" s="17" t="s">
        <v>32</v>
      </c>
      <c r="G193" s="15" t="s">
        <v>40</v>
      </c>
      <c r="H193" s="36" t="s">
        <v>199</v>
      </c>
      <c r="I193" s="45">
        <v>0</v>
      </c>
      <c r="J193" s="15">
        <v>405</v>
      </c>
      <c r="K193" s="14">
        <f t="shared" si="11"/>
        <v>405</v>
      </c>
      <c r="L193" s="36" t="s">
        <v>50</v>
      </c>
      <c r="M193" s="46" t="s">
        <v>195</v>
      </c>
      <c r="N193" s="33" t="s">
        <v>63</v>
      </c>
      <c r="O193" s="15">
        <v>0.9</v>
      </c>
      <c r="P193" s="14" t="s">
        <v>94</v>
      </c>
      <c r="Q193" s="14"/>
      <c r="R193" s="50" t="s">
        <v>134</v>
      </c>
      <c r="S193" s="14" t="s">
        <v>72</v>
      </c>
    </row>
    <row r="194" ht="62" customHeight="1" spans="1:19">
      <c r="A194" s="63">
        <f>COUNT($A$1:A193)+1</f>
        <v>154</v>
      </c>
      <c r="B194" s="17" t="s">
        <v>363</v>
      </c>
      <c r="C194" s="17" t="s">
        <v>401</v>
      </c>
      <c r="D194" s="17" t="s">
        <v>407</v>
      </c>
      <c r="E194" s="17" t="s">
        <v>408</v>
      </c>
      <c r="F194" s="17" t="s">
        <v>32</v>
      </c>
      <c r="G194" s="15" t="s">
        <v>40</v>
      </c>
      <c r="H194" s="36" t="s">
        <v>199</v>
      </c>
      <c r="I194" s="45">
        <v>0</v>
      </c>
      <c r="J194" s="15">
        <v>405</v>
      </c>
      <c r="K194" s="14">
        <f t="shared" si="11"/>
        <v>405</v>
      </c>
      <c r="L194" s="36" t="s">
        <v>50</v>
      </c>
      <c r="M194" s="46" t="s">
        <v>409</v>
      </c>
      <c r="N194" s="33" t="s">
        <v>63</v>
      </c>
      <c r="O194" s="15">
        <v>0.9</v>
      </c>
      <c r="P194" s="14" t="s">
        <v>94</v>
      </c>
      <c r="Q194" s="14"/>
      <c r="R194" s="50" t="s">
        <v>134</v>
      </c>
      <c r="S194" s="14" t="s">
        <v>72</v>
      </c>
    </row>
    <row r="195" ht="62" customHeight="1" spans="1:19">
      <c r="A195" s="26">
        <f>COUNT($A$1:A194)+1</f>
        <v>155</v>
      </c>
      <c r="B195" s="26" t="s">
        <v>363</v>
      </c>
      <c r="C195" s="26" t="s">
        <v>401</v>
      </c>
      <c r="D195" s="26" t="s">
        <v>410</v>
      </c>
      <c r="E195" s="27" t="s">
        <v>411</v>
      </c>
      <c r="F195" s="27" t="s">
        <v>32</v>
      </c>
      <c r="G195" s="28" t="s">
        <v>40</v>
      </c>
      <c r="H195" s="29">
        <v>2017</v>
      </c>
      <c r="I195" s="29">
        <v>294</v>
      </c>
      <c r="J195" s="14">
        <v>0</v>
      </c>
      <c r="K195" s="14">
        <f t="shared" si="11"/>
        <v>-294</v>
      </c>
      <c r="L195" s="14" t="s">
        <v>35</v>
      </c>
      <c r="M195" s="28" t="s">
        <v>43</v>
      </c>
      <c r="N195" s="42" t="s">
        <v>210</v>
      </c>
      <c r="O195" s="14" t="s">
        <v>168</v>
      </c>
      <c r="P195" s="14" t="s">
        <v>35</v>
      </c>
      <c r="Q195" s="15" t="s">
        <v>207</v>
      </c>
      <c r="R195" s="28"/>
      <c r="S195" s="28"/>
    </row>
    <row r="196" ht="62" customHeight="1" spans="1:19">
      <c r="A196" s="15">
        <f>COUNT($A$1:A195)+1</f>
        <v>156</v>
      </c>
      <c r="B196" s="14" t="s">
        <v>363</v>
      </c>
      <c r="C196" s="15" t="s">
        <v>401</v>
      </c>
      <c r="D196" s="15" t="s">
        <v>404</v>
      </c>
      <c r="E196" s="17" t="s">
        <v>405</v>
      </c>
      <c r="F196" s="17" t="s">
        <v>32</v>
      </c>
      <c r="G196" s="15" t="s">
        <v>33</v>
      </c>
      <c r="H196" s="16" t="s">
        <v>34</v>
      </c>
      <c r="I196" s="15">
        <v>119</v>
      </c>
      <c r="J196" s="14">
        <v>0</v>
      </c>
      <c r="K196" s="14">
        <f t="shared" si="11"/>
        <v>-119</v>
      </c>
      <c r="L196" s="14" t="s">
        <v>35</v>
      </c>
      <c r="M196" s="14" t="s">
        <v>43</v>
      </c>
      <c r="N196" s="42" t="s">
        <v>210</v>
      </c>
      <c r="O196" s="14" t="s">
        <v>168</v>
      </c>
      <c r="P196" s="14" t="s">
        <v>35</v>
      </c>
      <c r="Q196" s="15" t="s">
        <v>207</v>
      </c>
      <c r="R196" s="14"/>
      <c r="S196" s="14"/>
    </row>
    <row r="197" ht="62" customHeight="1" spans="1:19">
      <c r="A197" s="15">
        <f>COUNT($A$1:A196)+1</f>
        <v>157</v>
      </c>
      <c r="B197" s="14" t="s">
        <v>363</v>
      </c>
      <c r="C197" s="15" t="s">
        <v>401</v>
      </c>
      <c r="D197" s="17" t="s">
        <v>404</v>
      </c>
      <c r="E197" s="17" t="s">
        <v>412</v>
      </c>
      <c r="F197" s="17" t="s">
        <v>32</v>
      </c>
      <c r="G197" s="14" t="s">
        <v>33</v>
      </c>
      <c r="H197" s="16" t="s">
        <v>34</v>
      </c>
      <c r="I197" s="14">
        <v>109</v>
      </c>
      <c r="J197" s="14">
        <f>I197</f>
        <v>109</v>
      </c>
      <c r="K197" s="14">
        <f t="shared" si="11"/>
        <v>0</v>
      </c>
      <c r="L197" s="14" t="s">
        <v>35</v>
      </c>
      <c r="M197" s="14" t="s">
        <v>43</v>
      </c>
      <c r="N197" s="33" t="s">
        <v>44</v>
      </c>
      <c r="O197" s="14" t="s">
        <v>45</v>
      </c>
      <c r="P197" s="14" t="s">
        <v>35</v>
      </c>
      <c r="Q197" s="14" t="s">
        <v>39</v>
      </c>
      <c r="R197" s="14"/>
      <c r="S197" s="14"/>
    </row>
    <row r="198" ht="62" customHeight="1" spans="1:19">
      <c r="A198" s="15">
        <f>COUNT($A$1:A197)+1</f>
        <v>158</v>
      </c>
      <c r="B198" s="14" t="s">
        <v>363</v>
      </c>
      <c r="C198" s="15" t="s">
        <v>401</v>
      </c>
      <c r="D198" s="17" t="s">
        <v>378</v>
      </c>
      <c r="E198" s="17" t="s">
        <v>413</v>
      </c>
      <c r="F198" s="17" t="s">
        <v>32</v>
      </c>
      <c r="G198" s="15" t="s">
        <v>40</v>
      </c>
      <c r="H198" s="16" t="s">
        <v>34</v>
      </c>
      <c r="I198" s="15">
        <v>215</v>
      </c>
      <c r="J198" s="14">
        <v>0</v>
      </c>
      <c r="K198" s="14">
        <f t="shared" si="11"/>
        <v>-215</v>
      </c>
      <c r="L198" s="14" t="s">
        <v>35</v>
      </c>
      <c r="M198" s="14" t="s">
        <v>36</v>
      </c>
      <c r="N198" s="33" t="s">
        <v>206</v>
      </c>
      <c r="O198" s="14" t="s">
        <v>168</v>
      </c>
      <c r="P198" s="14" t="s">
        <v>35</v>
      </c>
      <c r="Q198" s="15" t="s">
        <v>207</v>
      </c>
      <c r="R198" s="14"/>
      <c r="S198" s="14"/>
    </row>
    <row r="199" ht="62" customHeight="1" spans="1:19">
      <c r="A199" s="15">
        <f>COUNT($A$1:A198)+1</f>
        <v>159</v>
      </c>
      <c r="B199" s="14" t="s">
        <v>363</v>
      </c>
      <c r="C199" s="15" t="s">
        <v>401</v>
      </c>
      <c r="D199" s="17" t="s">
        <v>398</v>
      </c>
      <c r="E199" s="17" t="s">
        <v>414</v>
      </c>
      <c r="F199" s="17" t="s">
        <v>32</v>
      </c>
      <c r="G199" s="15" t="s">
        <v>40</v>
      </c>
      <c r="H199" s="16" t="s">
        <v>34</v>
      </c>
      <c r="I199" s="15">
        <v>215</v>
      </c>
      <c r="J199" s="14">
        <v>215</v>
      </c>
      <c r="K199" s="14">
        <f t="shared" si="11"/>
        <v>0</v>
      </c>
      <c r="L199" s="14" t="s">
        <v>35</v>
      </c>
      <c r="M199" s="14" t="s">
        <v>36</v>
      </c>
      <c r="N199" s="33" t="s">
        <v>415</v>
      </c>
      <c r="O199" s="14" t="s">
        <v>38</v>
      </c>
      <c r="P199" s="14" t="s">
        <v>35</v>
      </c>
      <c r="Q199" s="14" t="s">
        <v>39</v>
      </c>
      <c r="R199" s="14"/>
      <c r="S199" s="14"/>
    </row>
    <row r="200" ht="62" customHeight="1" spans="1:19">
      <c r="A200" s="15">
        <f>COUNT($A$1:A199)+1</f>
        <v>160</v>
      </c>
      <c r="B200" s="14" t="s">
        <v>363</v>
      </c>
      <c r="C200" s="15" t="s">
        <v>401</v>
      </c>
      <c r="D200" s="64" t="s">
        <v>378</v>
      </c>
      <c r="E200" s="64" t="s">
        <v>416</v>
      </c>
      <c r="F200" s="64" t="s">
        <v>32</v>
      </c>
      <c r="G200" s="15" t="s">
        <v>40</v>
      </c>
      <c r="H200" s="16" t="s">
        <v>34</v>
      </c>
      <c r="I200" s="15">
        <v>215</v>
      </c>
      <c r="J200" s="14">
        <v>0</v>
      </c>
      <c r="K200" s="14">
        <f t="shared" si="11"/>
        <v>-215</v>
      </c>
      <c r="L200" s="14" t="s">
        <v>35</v>
      </c>
      <c r="M200" s="14" t="s">
        <v>36</v>
      </c>
      <c r="N200" s="33" t="s">
        <v>206</v>
      </c>
      <c r="O200" s="14" t="s">
        <v>168</v>
      </c>
      <c r="P200" s="14" t="s">
        <v>35</v>
      </c>
      <c r="Q200" s="15" t="s">
        <v>207</v>
      </c>
      <c r="R200" s="14"/>
      <c r="S200" s="14"/>
    </row>
    <row r="201" s="1" customFormat="1" ht="31" hidden="1" customHeight="1" spans="1:19">
      <c r="A201" s="18" t="s">
        <v>109</v>
      </c>
      <c r="B201" s="20"/>
      <c r="C201" s="18"/>
      <c r="D201" s="65" t="s">
        <v>417</v>
      </c>
      <c r="E201" s="12" t="s">
        <v>27</v>
      </c>
      <c r="F201" s="65"/>
      <c r="G201" s="18">
        <v>4</v>
      </c>
      <c r="H201" s="19"/>
      <c r="I201" s="18">
        <f>SUM(I202:I205)</f>
        <v>599</v>
      </c>
      <c r="J201" s="18">
        <f>SUM(J202:J205)</f>
        <v>429</v>
      </c>
      <c r="K201" s="18">
        <f>SUM(K202:K205)</f>
        <v>-170</v>
      </c>
      <c r="L201" s="20"/>
      <c r="M201" s="20"/>
      <c r="N201" s="20"/>
      <c r="O201" s="20"/>
      <c r="P201" s="20"/>
      <c r="Q201" s="18"/>
      <c r="R201" s="20"/>
      <c r="S201" s="20"/>
    </row>
    <row r="202" ht="62" customHeight="1" spans="1:19">
      <c r="A202" s="26">
        <f>COUNT($A$1:A200)+1</f>
        <v>161</v>
      </c>
      <c r="B202" s="26" t="s">
        <v>363</v>
      </c>
      <c r="C202" s="26" t="s">
        <v>418</v>
      </c>
      <c r="D202" s="26" t="s">
        <v>419</v>
      </c>
      <c r="E202" s="57" t="s">
        <v>420</v>
      </c>
      <c r="F202" s="57" t="s">
        <v>32</v>
      </c>
      <c r="G202" s="28" t="s">
        <v>40</v>
      </c>
      <c r="H202" s="29">
        <v>2017</v>
      </c>
      <c r="I202" s="29">
        <v>189</v>
      </c>
      <c r="J202" s="14">
        <v>189</v>
      </c>
      <c r="K202" s="14">
        <f>J202-I202</f>
        <v>0</v>
      </c>
      <c r="L202" s="14" t="s">
        <v>35</v>
      </c>
      <c r="M202" s="28" t="s">
        <v>36</v>
      </c>
      <c r="N202" s="33" t="s">
        <v>421</v>
      </c>
      <c r="O202" s="14" t="s">
        <v>38</v>
      </c>
      <c r="P202" s="14" t="s">
        <v>35</v>
      </c>
      <c r="Q202" s="14" t="s">
        <v>39</v>
      </c>
      <c r="R202" s="28"/>
      <c r="S202" s="28"/>
    </row>
    <row r="203" ht="62" customHeight="1" spans="1:19">
      <c r="A203" s="26">
        <f>COUNT($A$1:A202)+1</f>
        <v>162</v>
      </c>
      <c r="B203" s="26" t="s">
        <v>363</v>
      </c>
      <c r="C203" s="26" t="s">
        <v>418</v>
      </c>
      <c r="D203" s="26" t="s">
        <v>419</v>
      </c>
      <c r="E203" s="57" t="s">
        <v>422</v>
      </c>
      <c r="F203" s="57" t="s">
        <v>32</v>
      </c>
      <c r="G203" s="28" t="s">
        <v>423</v>
      </c>
      <c r="H203" s="29">
        <v>2017</v>
      </c>
      <c r="I203" s="29">
        <v>119</v>
      </c>
      <c r="J203" s="28" t="s">
        <v>424</v>
      </c>
      <c r="K203" s="14">
        <f>J203-I203</f>
        <v>-119</v>
      </c>
      <c r="L203" s="14" t="s">
        <v>35</v>
      </c>
      <c r="M203" s="28" t="s">
        <v>43</v>
      </c>
      <c r="N203" s="33" t="s">
        <v>210</v>
      </c>
      <c r="O203" s="28" t="s">
        <v>168</v>
      </c>
      <c r="P203" s="14" t="s">
        <v>35</v>
      </c>
      <c r="Q203" s="14" t="s">
        <v>425</v>
      </c>
      <c r="R203" s="28"/>
      <c r="S203" s="28"/>
    </row>
    <row r="204" ht="62" customHeight="1" spans="1:19">
      <c r="A204" s="26">
        <f>COUNT($A$1:A203)+1</f>
        <v>163</v>
      </c>
      <c r="B204" s="26" t="s">
        <v>363</v>
      </c>
      <c r="C204" s="26" t="s">
        <v>418</v>
      </c>
      <c r="D204" s="26" t="s">
        <v>419</v>
      </c>
      <c r="E204" s="57" t="s">
        <v>422</v>
      </c>
      <c r="F204" s="57" t="s">
        <v>32</v>
      </c>
      <c r="G204" s="28" t="s">
        <v>426</v>
      </c>
      <c r="H204" s="29">
        <v>2017</v>
      </c>
      <c r="I204" s="29">
        <v>51</v>
      </c>
      <c r="J204" s="28" t="s">
        <v>424</v>
      </c>
      <c r="K204" s="14">
        <f>J204-I204</f>
        <v>-51</v>
      </c>
      <c r="L204" s="14" t="s">
        <v>35</v>
      </c>
      <c r="M204" s="28" t="s">
        <v>43</v>
      </c>
      <c r="N204" s="33" t="s">
        <v>210</v>
      </c>
      <c r="O204" s="28" t="s">
        <v>168</v>
      </c>
      <c r="P204" s="14" t="s">
        <v>35</v>
      </c>
      <c r="Q204" s="14" t="s">
        <v>425</v>
      </c>
      <c r="R204" s="28"/>
      <c r="S204" s="28"/>
    </row>
    <row r="205" ht="62" customHeight="1" spans="1:19">
      <c r="A205" s="15">
        <f>COUNT($A$1:A204)+1</f>
        <v>164</v>
      </c>
      <c r="B205" s="14" t="s">
        <v>363</v>
      </c>
      <c r="C205" s="15" t="s">
        <v>418</v>
      </c>
      <c r="D205" s="64" t="s">
        <v>427</v>
      </c>
      <c r="E205" s="64" t="s">
        <v>428</v>
      </c>
      <c r="F205" s="64" t="s">
        <v>32</v>
      </c>
      <c r="G205" s="15" t="s">
        <v>40</v>
      </c>
      <c r="H205" s="16" t="s">
        <v>34</v>
      </c>
      <c r="I205" s="15">
        <v>240</v>
      </c>
      <c r="J205" s="14">
        <v>240</v>
      </c>
      <c r="K205" s="14">
        <f>J205-I205</f>
        <v>0</v>
      </c>
      <c r="L205" s="14" t="s">
        <v>35</v>
      </c>
      <c r="M205" s="14" t="s">
        <v>36</v>
      </c>
      <c r="N205" s="33" t="s">
        <v>390</v>
      </c>
      <c r="O205" s="14" t="s">
        <v>38</v>
      </c>
      <c r="P205" s="14" t="s">
        <v>35</v>
      </c>
      <c r="Q205" s="14" t="s">
        <v>39</v>
      </c>
      <c r="R205" s="14"/>
      <c r="S205" s="14"/>
    </row>
    <row r="206" s="1" customFormat="1" ht="31" hidden="1" customHeight="1" spans="1:19">
      <c r="A206" s="18" t="s">
        <v>429</v>
      </c>
      <c r="B206" s="20"/>
      <c r="C206" s="18"/>
      <c r="D206" s="65" t="s">
        <v>430</v>
      </c>
      <c r="E206" s="12" t="s">
        <v>27</v>
      </c>
      <c r="F206" s="65"/>
      <c r="G206" s="18">
        <v>1</v>
      </c>
      <c r="H206" s="19"/>
      <c r="I206" s="18">
        <f>I207</f>
        <v>195</v>
      </c>
      <c r="J206" s="18">
        <f>J207</f>
        <v>410</v>
      </c>
      <c r="K206" s="18">
        <f>K207</f>
        <v>215</v>
      </c>
      <c r="L206" s="20"/>
      <c r="M206" s="20"/>
      <c r="N206" s="20"/>
      <c r="O206" s="20"/>
      <c r="P206" s="20"/>
      <c r="Q206" s="20"/>
      <c r="R206" s="20"/>
      <c r="S206" s="20"/>
    </row>
    <row r="207" ht="62" customHeight="1" spans="1:19">
      <c r="A207" s="15">
        <f>COUNT($A$1:A205)+1</f>
        <v>165</v>
      </c>
      <c r="B207" s="14" t="s">
        <v>363</v>
      </c>
      <c r="C207" s="15" t="s">
        <v>431</v>
      </c>
      <c r="D207" s="64" t="s">
        <v>432</v>
      </c>
      <c r="E207" s="64" t="s">
        <v>433</v>
      </c>
      <c r="F207" s="64" t="s">
        <v>32</v>
      </c>
      <c r="G207" s="15" t="s">
        <v>40</v>
      </c>
      <c r="H207" s="16" t="s">
        <v>34</v>
      </c>
      <c r="I207" s="15">
        <v>195</v>
      </c>
      <c r="J207" s="14">
        <v>410</v>
      </c>
      <c r="K207" s="14">
        <f>J207-I207</f>
        <v>215</v>
      </c>
      <c r="L207" s="36" t="s">
        <v>50</v>
      </c>
      <c r="M207" s="14" t="s">
        <v>43</v>
      </c>
      <c r="N207" s="33" t="s">
        <v>63</v>
      </c>
      <c r="O207" s="43">
        <v>1</v>
      </c>
      <c r="P207" s="14" t="s">
        <v>397</v>
      </c>
      <c r="Q207" s="14"/>
      <c r="R207" s="14" t="s">
        <v>434</v>
      </c>
      <c r="S207" s="14" t="s">
        <v>160</v>
      </c>
    </row>
    <row r="208" spans="11:11">
      <c r="K208" s="3"/>
    </row>
    <row r="209" spans="11:11">
      <c r="K209" s="3"/>
    </row>
    <row r="210" spans="11:11">
      <c r="K210" s="3"/>
    </row>
    <row r="211" spans="11:11">
      <c r="K211" s="3"/>
    </row>
    <row r="212" spans="11:11">
      <c r="K212" s="3"/>
    </row>
    <row r="213" spans="11:11">
      <c r="K213" s="3"/>
    </row>
  </sheetData>
  <autoFilter ref="A4:S207">
    <filterColumn colId="4">
      <filters blank="1">
        <filter val="贵州省瓮安煤矿有限公司东平硐井（新井）"/>
        <filter val="贵州泰昌安能源集团矿业有限公司兴仁县潘家庄镇兴顺煤矿"/>
        <filter val="贵州鲁中矿业有限责任公司织金县龙场镇贵平煤矿"/>
        <filter val="普安县楼下安宁煤矿"/>
        <filter val="贵州峄兴矿业有限公司兴仁县兴利煤矿"/>
        <filter val="贵州祥泰煤业投资有限公司习水县民化乡泰龙煤矿"/>
        <filter val="遵义市建鑫煤业有限公司汇川区高坪镇开发煤矿"/>
        <filter val="贵州渝能矿业有限责任公司金沙县木孔乡木孔煤矿"/>
        <filter val="贵州晴隆恒盛西南矿业投资管理有限公司晴隆县中营镇仁禾煤矿"/>
        <filter val="贵州天伦矿业投资控股有限公司水城县阿戛乡吉源煤矿"/>
        <filter val="贵州德源能投投资有限责任公司正安县小雅镇茶林堡煤矿"/>
        <filter val="贵州吉利能源投资有限公司桐梓县木瓜镇南垭煤矿"/>
        <filter val="石桥镇湘桥煤矿"/>
        <filter val="黔西南州久丰矿业（集团）有限公司晴隆县紫马乡久丰紫马煤矿"/>
        <filter val="贵州图南矿业集团有限公司兴仁县潘家庄镇王家寨煤矿"/>
        <filter val="贵州泰昌安能源集团矿业有限公司兴仁县水井湾煤矿"/>
        <filter val="贵州汇巨能源集团投资有限公司普安县地瓜老虎田煤矿"/>
        <filter val="城关镇沟沟寨煤矿"/>
        <filter val="贵州贵得金矿业投资管理有限公司织金县彭家湾煤矿"/>
        <filter val="六盘水恒鼎实业有限公司盘县柏果镇猛者鸡场河煤矿"/>
        <filter val="贵州省瓮安煤矿有限公司夹山井"/>
        <filter val="贵州恒睿矿业有限公司贵定县铁厂乡摆哈煤矿"/>
        <filter val="贵州图南矿业（集团）有限公司安龙县海子乡长湾煤矿"/>
        <filter val="贵州恒睿矿业有限公司福泉市城厢镇太平煤矿"/>
        <filter val="六盘水恒鼎实业有限公司盘县淤泥乡大河煤矿"/>
        <filter val="三宝煤矿"/>
        <filter val="云庄煤矿"/>
        <filter val="大宏煤矿"/>
        <filter val="宏松煤矿"/>
        <filter val="恒姑煤矿"/>
        <filter val="幸福煤矿"/>
        <filter val="贵州黎明能源集团有限责任公司金沙县西洛乡东风煤矿"/>
        <filter val="米箩煤矿"/>
        <filter val="肥田煤矿"/>
        <filter val="长兴煤矿"/>
        <filter val="长箐煤矿"/>
        <filter val="鑫鑫煤矿"/>
        <filter val="高源煤矿"/>
        <filter val="鸿达煤矿"/>
        <filter val="水城县支都煤矿"/>
        <filter val="贵州神峰矿业集团有限公司兴义市雄武乡兴发煤矿"/>
        <filter val="贵州恒隆源矿业有限公司绥阳县枧坝镇联盟煤矿"/>
        <filter val="贵州景盛矿业有限公司遵义县山盆镇遵沿煤矿"/>
        <filter val="贵州景盛矿业有限公司遵义县山盆镇金虎煤矿"/>
        <filter val="贵州神峰矿业集团有限公司兴义市雄武乡承龙煤矿"/>
        <filter val="贵州景盛矿业有限公司遵义县山盆镇隆鑫煤矿"/>
        <filter val="贵州吉顺矿业有限公司大方县星宿乡阳箐煤矿"/>
        <filter val="安顺盘龙树集团投资有限公司平坝区乐平乡水坝煤矿"/>
        <filter val="贵州浙商矿业集团有限公司修文县六广镇三利煤矿"/>
        <filter val="贵州耀辉矿业发展有限公司桐梓县大河镇大河煤矿"/>
        <filter val="桐梓县狮溪煤业有限公司桐梓县松南煤矿"/>
        <filter val="贵州省赫章县哲庄煤矿"/>
        <filter val="贵州浙商矿业集团有限公司修文县六广镇龙窝煤矿"/>
        <filter val="贵州黔越矿业有限公司兴仁县四联乡二湾联营煤矿"/>
        <filter val="贵州景盛矿业有限公司汇川区山盆镇隆鑫煤矿"/>
        <filter val="六枝黑塘矿区化乐煤矿（一期）"/>
        <filter val="贵州省桐梓县世纪煤焦有限公司绥阳县宽阔镇大岩脚煤矿"/>
        <filter val="贵州黔宜能源集团有限公司贵州百里杜鹃红林乡黔鑫煤矿"/>
        <filter val="贵州德佳投资有限公司盘县柏果镇毛寨煤矿"/>
        <filter val="贵州中耀矿业有限公司织金县珠藏镇金龙川煤矿"/>
        <filter val="贵州浙商矿业集团有限公司修文县谷堡乡大营煤矿"/>
        <filter val="贵州毕节百矿大能煤业有限责任公司盘县红果镇樟木树煤矿"/>
        <filter val="贵州汉诺矿业有限公司兴仁县四联乡合营煤矿"/>
        <filter val="贵州天健矿业集团股份有限公司金沙县安洛乡闽安煤矿"/>
        <filter val="贵州德佳投资有限公司盘县羊场乡松杨煤矿"/>
        <filter val="贵州峄兴矿业有限公司兴仁县下山镇黔山煤矿"/>
        <filter val="贵州松河煤业发展有限责任公司松河东一井"/>
        <filter val="普定县东光煤矿有限责任公司"/>
        <filter val="贵州万峰矿业有限公司兴仁县李关乡祥隆煤矿"/>
        <filter val="贵州浙商矿业集团有限公司修文县六广镇丁家寨煤矿"/>
        <filter val="遵义县泮水镇石关煤矿"/>
        <filter val="贵州鲁中矿业有限责任公司织金县三塘镇安桂良煤矿"/>
        <filter val="贵州盘县紫森源（集团）实业发展投资有限公司盘县响水镇蟒源联营煤矿"/>
        <filter val="遵义县纸房煤矿"/>
        <filter val="贵州黔越矿业有限公司贞丰县挽澜乡新鸿发煤矿"/>
        <filter val="贵州众一金彩黔矿业有限公司织金县普翁乡（纳雍乡）杨柳煤矿"/>
        <filter val="贵州景盛矿业有限公司遵义县马蹄镇南方煤矿"/>
        <filter val="贵州省朗月矿业投资有限公司金沙县化觉乡玉龙煤矿"/>
        <filter val="贵州中纸投资有限公司晴隆县中营镇新华煤矿"/>
        <filter val="马幺坡煤矿"/>
        <filter val="贵州福平能源集团投资有限公司兴义市白瓦窑镇凹子冲煤矿"/>
        <filter val="贵州黔越矿业有限公司贞丰县挽澜乡大石堡煤矿"/>
        <filter val="盘县盘南煤业投资有限公司盘县红果镇上纸厂煤矿"/>
        <filter val="贵州绿洲红城能源投资有限公司习水县民化乡龙宝煤矿"/>
        <filter val="贵州省瓮安县龙腾焦化有限责任公司瓮安县银盏乡银堂煤矿"/>
        <filter val="贵州新浙能矿业有限公司织金县珠藏镇宏发煤矿"/>
        <filter val="贵州渝能矿业有限责任公司桐梓县吉源煤矿"/>
        <filter val="盘州市煤炭开发总公司盘州市柏果镇老沙田煤矿"/>
        <filter val="贵州吉利能源投资有限公司桐梓县水坝塘镇强博煤矿"/>
        <filter val="贵州晴隆恒盛西南矿业投资管理有限公司晴隆县红寨煤矿"/>
        <filter val="盘县煤炭开发总公司盘县滑石乡保庆煤矿"/>
        <filter val="贵州绿洲红城能源投资有限公司习水县良村镇华航煤矿"/>
        <filter val="贵州新浙能矿业有限公司织金县马场乡营脚煤矿"/>
        <filter val="贵州贵能投资股份有限公司水城县鸡场乡攀枝花煤矿"/>
        <filter val="贵州鲁中矿业有限责任公司金沙县新化乡福利院煤矿"/>
        <filter val="贵州耀辉矿业发展有限公司桐梓县木瓜镇万顺煤矿"/>
        <filter val="贵州兴伟兴能源投资有限公司织金县中寨乡兴林煤矿"/>
        <filter val="贵州福平能源集团投资有限公司安龙县安泰煤矿"/>
        <filter val="贵州水城矿业（集团）有限责任公司织金县绮陌乡文家坝一矿（一期）"/>
        <filter val="水城县鸡场霖源煤矿"/>
        <filter val="贵州鲁中矿业有限责任公司纳雍县王家寨煤矿"/>
        <filter val="贵州齐鲁能源有限公司平塘县兴发煤矿"/>
        <filter val="贵州盘县紫森源（集团）实业发展投资有限公司盘县红果镇仲恒煤矿"/>
        <filter val="贵州新浙能矿业有限公司织金县熊家场乡国安煤矿"/>
        <filter val="贵州盘江精煤股份有限公司火烧铺煤矿羊场坡井区"/>
        <filter val="老厂镇云贵煤矿"/>
        <filter val="贵州马幺坡矿业有限公司平坝区乐平乡石旮旯煤矿"/>
        <filter val="贵州优能（集团）矿业股份有限公司赫章县威奢乡威奢煤矿"/>
        <filter val="贵州德佳投资有限公司盘县老厂镇银逢煤矿"/>
        <filter val="贵州泰昌安能源集团矿业有限公司遵义县泮水镇兴安煤矿"/>
        <filter val="贵州毕节百矿大能煤业有限责任公司水城县阿戛乡大树脚煤矿"/>
        <filter val="贵州毕节百矿大能煤业有限责任公司水城县玉舍大坪煤矿"/>
        <filter val="贵州万峰矿业有限公司兴义市白碗窑镇超强煤矿"/>
        <filter val="江煤贵州矿业集团有限责任公司遵义县平正乡大林煤矿"/>
        <filter val="贵州省朗月矿业投资有限公司金沙县高坪乡老虎石煤矿"/>
        <filter val="八步镇鑫安煤矿"/>
        <filter val="贵州吉利能源投资有限公司遵义道真仡佬族苗族自治县隆兴镇浣溪煤矿"/>
        <filter val="贵州马幺坡矿业有限公司平坝区乐平乡梨树边煤矿"/>
        <filter val="桐梓县松坎道角煤矿"/>
        <filter val="贵州汇巨能源投资有限公司百里杜鹃滴水岩煤矿"/>
        <filter val="贵州省桐梓县世纪煤焦有限公司桐梓县黄连乡煤矿"/>
      </filters>
    </filterColumn>
    <extLst/>
  </autoFilter>
  <mergeCells count="1">
    <mergeCell ref="A2:Q2"/>
  </mergeCells>
  <conditionalFormatting sqref="I108">
    <cfRule type="duplicateValues" dxfId="0" priority="785"/>
    <cfRule type="duplicateValues" dxfId="0" priority="786"/>
    <cfRule type="duplicateValues" dxfId="0" priority="787"/>
    <cfRule type="duplicateValues" dxfId="0" priority="788"/>
    <cfRule type="duplicateValues" dxfId="0" priority="789"/>
    <cfRule type="duplicateValues" dxfId="0" priority="790"/>
    <cfRule type="duplicateValues" dxfId="0" priority="791"/>
    <cfRule type="duplicateValues" dxfId="0" priority="792"/>
    <cfRule type="duplicateValues" dxfId="0" priority="793"/>
    <cfRule type="duplicateValues" dxfId="0" priority="794"/>
    <cfRule type="duplicateValues" dxfId="0" priority="795"/>
    <cfRule type="duplicateValues" dxfId="0" priority="796"/>
    <cfRule type="duplicateValues" dxfId="0" priority="797"/>
    <cfRule type="duplicateValues" dxfId="0" priority="798"/>
    <cfRule type="duplicateValues" dxfId="0" priority="799"/>
    <cfRule type="duplicateValues" dxfId="0" priority="800"/>
    <cfRule type="duplicateValues" dxfId="0" priority="801"/>
    <cfRule type="duplicateValues" dxfId="0" priority="802"/>
    <cfRule type="duplicateValues" dxfId="0" priority="803"/>
    <cfRule type="duplicateValues" dxfId="0" priority="804"/>
    <cfRule type="duplicateValues" dxfId="0" priority="805"/>
    <cfRule type="duplicateValues" dxfId="0" priority="806"/>
    <cfRule type="duplicateValues" dxfId="0" priority="807"/>
    <cfRule type="duplicateValues" dxfId="0" priority="808"/>
    <cfRule type="duplicateValues" dxfId="0" priority="809"/>
    <cfRule type="duplicateValues" dxfId="0" priority="810"/>
    <cfRule type="duplicateValues" dxfId="0" priority="811"/>
    <cfRule type="duplicateValues" dxfId="0" priority="812"/>
    <cfRule type="duplicateValues" dxfId="0" priority="813"/>
    <cfRule type="duplicateValues" dxfId="1" priority="814"/>
    <cfRule type="duplicateValues" dxfId="0" priority="815"/>
    <cfRule type="duplicateValues" dxfId="0" priority="816"/>
    <cfRule type="duplicateValues" dxfId="0" priority="817"/>
    <cfRule type="duplicateValues" dxfId="0" priority="818"/>
    <cfRule type="duplicateValues" dxfId="0" priority="819"/>
    <cfRule type="duplicateValues" dxfId="0" priority="820"/>
    <cfRule type="duplicateValues" dxfId="0" priority="821"/>
    <cfRule type="duplicateValues" dxfId="0" priority="822"/>
    <cfRule type="duplicateValues" dxfId="0" priority="823"/>
    <cfRule type="duplicateValues" dxfId="0" priority="824"/>
    <cfRule type="duplicateValues" dxfId="0" priority="825"/>
    <cfRule type="duplicateValues" dxfId="0" priority="826"/>
    <cfRule type="duplicateValues" dxfId="0" priority="827"/>
    <cfRule type="duplicateValues" dxfId="0" priority="828"/>
    <cfRule type="duplicateValues" dxfId="0" priority="829"/>
    <cfRule type="duplicateValues" dxfId="0" priority="830"/>
    <cfRule type="duplicateValues" dxfId="2" priority="831"/>
    <cfRule type="duplicateValues" dxfId="0" priority="832"/>
    <cfRule type="duplicateValues" dxfId="0" priority="833"/>
  </conditionalFormatting>
  <conditionalFormatting sqref="M108">
    <cfRule type="duplicateValues" dxfId="0" priority="638"/>
    <cfRule type="duplicateValues" dxfId="0" priority="639"/>
    <cfRule type="duplicateValues" dxfId="0" priority="640"/>
    <cfRule type="duplicateValues" dxfId="0" priority="641"/>
    <cfRule type="duplicateValues" dxfId="0" priority="642"/>
    <cfRule type="duplicateValues" dxfId="0" priority="643"/>
    <cfRule type="duplicateValues" dxfId="0" priority="644"/>
    <cfRule type="duplicateValues" dxfId="0" priority="645"/>
    <cfRule type="duplicateValues" dxfId="0" priority="646"/>
    <cfRule type="duplicateValues" dxfId="0" priority="647"/>
    <cfRule type="duplicateValues" dxfId="0" priority="648"/>
    <cfRule type="duplicateValues" dxfId="0" priority="649"/>
    <cfRule type="duplicateValues" dxfId="0" priority="650"/>
    <cfRule type="duplicateValues" dxfId="0" priority="651"/>
    <cfRule type="duplicateValues" dxfId="0" priority="652"/>
    <cfRule type="duplicateValues" dxfId="0" priority="653"/>
    <cfRule type="duplicateValues" dxfId="0" priority="654"/>
    <cfRule type="duplicateValues" dxfId="0" priority="655"/>
    <cfRule type="duplicateValues" dxfId="0" priority="656"/>
    <cfRule type="duplicateValues" dxfId="0" priority="657"/>
    <cfRule type="duplicateValues" dxfId="0" priority="658"/>
    <cfRule type="duplicateValues" dxfId="0" priority="659"/>
    <cfRule type="duplicateValues" dxfId="0" priority="660"/>
    <cfRule type="duplicateValues" dxfId="0" priority="661"/>
    <cfRule type="duplicateValues" dxfId="0" priority="662"/>
    <cfRule type="duplicateValues" dxfId="0" priority="663"/>
    <cfRule type="duplicateValues" dxfId="0" priority="664"/>
    <cfRule type="duplicateValues" dxfId="0" priority="665"/>
    <cfRule type="duplicateValues" dxfId="0" priority="666"/>
    <cfRule type="duplicateValues" dxfId="1" priority="667"/>
    <cfRule type="duplicateValues" dxfId="0" priority="668"/>
    <cfRule type="duplicateValues" dxfId="0" priority="669"/>
    <cfRule type="duplicateValues" dxfId="0" priority="670"/>
    <cfRule type="duplicateValues" dxfId="0" priority="671"/>
    <cfRule type="duplicateValues" dxfId="0" priority="672"/>
    <cfRule type="duplicateValues" dxfId="0" priority="673"/>
    <cfRule type="duplicateValues" dxfId="0" priority="674"/>
    <cfRule type="duplicateValues" dxfId="0" priority="675"/>
    <cfRule type="duplicateValues" dxfId="0" priority="676"/>
    <cfRule type="duplicateValues" dxfId="0" priority="677"/>
    <cfRule type="duplicateValues" dxfId="0" priority="678"/>
    <cfRule type="duplicateValues" dxfId="0" priority="679"/>
    <cfRule type="duplicateValues" dxfId="0" priority="680"/>
    <cfRule type="duplicateValues" dxfId="0" priority="681"/>
    <cfRule type="duplicateValues" dxfId="0" priority="682"/>
    <cfRule type="duplicateValues" dxfId="0" priority="683"/>
    <cfRule type="duplicateValues" dxfId="2" priority="684"/>
    <cfRule type="duplicateValues" dxfId="0" priority="685"/>
    <cfRule type="duplicateValues" dxfId="0" priority="686"/>
  </conditionalFormatting>
  <conditionalFormatting sqref="R108">
    <cfRule type="duplicateValues" dxfId="0" priority="7353"/>
    <cfRule type="duplicateValues" dxfId="0" priority="7356"/>
    <cfRule type="duplicateValues" dxfId="0" priority="7359"/>
    <cfRule type="duplicateValues" dxfId="0" priority="7362"/>
    <cfRule type="duplicateValues" dxfId="0" priority="7365"/>
    <cfRule type="duplicateValues" dxfId="0" priority="7368"/>
    <cfRule type="duplicateValues" dxfId="0" priority="7371"/>
    <cfRule type="duplicateValues" dxfId="0" priority="7374"/>
    <cfRule type="duplicateValues" dxfId="0" priority="7377"/>
    <cfRule type="duplicateValues" dxfId="0" priority="7380"/>
    <cfRule type="duplicateValues" dxfId="0" priority="7383"/>
    <cfRule type="duplicateValues" dxfId="0" priority="7386"/>
    <cfRule type="duplicateValues" dxfId="0" priority="7389"/>
    <cfRule type="duplicateValues" dxfId="0" priority="7392"/>
    <cfRule type="duplicateValues" dxfId="0" priority="7395"/>
    <cfRule type="duplicateValues" dxfId="0" priority="7398"/>
    <cfRule type="duplicateValues" dxfId="0" priority="7401"/>
    <cfRule type="duplicateValues" dxfId="0" priority="7404"/>
    <cfRule type="duplicateValues" dxfId="0" priority="7407"/>
    <cfRule type="duplicateValues" dxfId="0" priority="7410"/>
    <cfRule type="duplicateValues" dxfId="0" priority="7413"/>
    <cfRule type="duplicateValues" dxfId="0" priority="7416"/>
    <cfRule type="duplicateValues" dxfId="0" priority="7419"/>
    <cfRule type="duplicateValues" dxfId="0" priority="7422"/>
    <cfRule type="duplicateValues" dxfId="0" priority="7425"/>
    <cfRule type="duplicateValues" dxfId="0" priority="7428"/>
    <cfRule type="duplicateValues" dxfId="0" priority="7431"/>
    <cfRule type="duplicateValues" dxfId="0" priority="7434"/>
    <cfRule type="duplicateValues" dxfId="0" priority="7437"/>
    <cfRule type="duplicateValues" dxfId="1" priority="7440"/>
    <cfRule type="duplicateValues" dxfId="0" priority="7443"/>
    <cfRule type="duplicateValues" dxfId="0" priority="7446"/>
    <cfRule type="duplicateValues" dxfId="0" priority="7449"/>
    <cfRule type="duplicateValues" dxfId="0" priority="7452"/>
    <cfRule type="duplicateValues" dxfId="0" priority="7455"/>
    <cfRule type="duplicateValues" dxfId="0" priority="7458"/>
    <cfRule type="duplicateValues" dxfId="0" priority="7461"/>
    <cfRule type="duplicateValues" dxfId="0" priority="7464"/>
    <cfRule type="duplicateValues" dxfId="0" priority="7467"/>
    <cfRule type="duplicateValues" dxfId="0" priority="7470"/>
    <cfRule type="duplicateValues" dxfId="0" priority="7473"/>
    <cfRule type="duplicateValues" dxfId="0" priority="7476"/>
    <cfRule type="duplicateValues" dxfId="0" priority="7479"/>
    <cfRule type="duplicateValues" dxfId="0" priority="7482"/>
    <cfRule type="duplicateValues" dxfId="0" priority="7485"/>
    <cfRule type="duplicateValues" dxfId="0" priority="7488"/>
    <cfRule type="duplicateValues" dxfId="2" priority="7491"/>
    <cfRule type="duplicateValues" dxfId="0" priority="7494"/>
    <cfRule type="duplicateValues" dxfId="0" priority="7497"/>
  </conditionalFormatting>
  <conditionalFormatting sqref="S108">
    <cfRule type="duplicateValues" dxfId="0" priority="7352"/>
    <cfRule type="duplicateValues" dxfId="0" priority="7355"/>
    <cfRule type="duplicateValues" dxfId="0" priority="7358"/>
    <cfRule type="duplicateValues" dxfId="0" priority="7361"/>
    <cfRule type="duplicateValues" dxfId="0" priority="7364"/>
    <cfRule type="duplicateValues" dxfId="0" priority="7367"/>
    <cfRule type="duplicateValues" dxfId="0" priority="7370"/>
    <cfRule type="duplicateValues" dxfId="0" priority="7373"/>
    <cfRule type="duplicateValues" dxfId="0" priority="7376"/>
    <cfRule type="duplicateValues" dxfId="0" priority="7379"/>
    <cfRule type="duplicateValues" dxfId="0" priority="7382"/>
    <cfRule type="duplicateValues" dxfId="0" priority="7385"/>
    <cfRule type="duplicateValues" dxfId="0" priority="7388"/>
    <cfRule type="duplicateValues" dxfId="0" priority="7391"/>
    <cfRule type="duplicateValues" dxfId="0" priority="7394"/>
    <cfRule type="duplicateValues" dxfId="0" priority="7397"/>
    <cfRule type="duplicateValues" dxfId="0" priority="7400"/>
    <cfRule type="duplicateValues" dxfId="0" priority="7403"/>
    <cfRule type="duplicateValues" dxfId="0" priority="7406"/>
    <cfRule type="duplicateValues" dxfId="0" priority="7409"/>
    <cfRule type="duplicateValues" dxfId="0" priority="7412"/>
    <cfRule type="duplicateValues" dxfId="0" priority="7415"/>
    <cfRule type="duplicateValues" dxfId="0" priority="7418"/>
    <cfRule type="duplicateValues" dxfId="0" priority="7421"/>
    <cfRule type="duplicateValues" dxfId="0" priority="7424"/>
    <cfRule type="duplicateValues" dxfId="0" priority="7427"/>
    <cfRule type="duplicateValues" dxfId="0" priority="7430"/>
    <cfRule type="duplicateValues" dxfId="0" priority="7433"/>
    <cfRule type="duplicateValues" dxfId="0" priority="7436"/>
    <cfRule type="duplicateValues" dxfId="1" priority="7439"/>
    <cfRule type="duplicateValues" dxfId="0" priority="7442"/>
    <cfRule type="duplicateValues" dxfId="0" priority="7445"/>
    <cfRule type="duplicateValues" dxfId="0" priority="7448"/>
    <cfRule type="duplicateValues" dxfId="0" priority="7451"/>
    <cfRule type="duplicateValues" dxfId="0" priority="7454"/>
    <cfRule type="duplicateValues" dxfId="0" priority="7457"/>
    <cfRule type="duplicateValues" dxfId="0" priority="7460"/>
    <cfRule type="duplicateValues" dxfId="0" priority="7463"/>
    <cfRule type="duplicateValues" dxfId="0" priority="7466"/>
    <cfRule type="duplicateValues" dxfId="0" priority="7469"/>
    <cfRule type="duplicateValues" dxfId="0" priority="7472"/>
    <cfRule type="duplicateValues" dxfId="0" priority="7475"/>
    <cfRule type="duplicateValues" dxfId="0" priority="7478"/>
    <cfRule type="duplicateValues" dxfId="0" priority="7481"/>
    <cfRule type="duplicateValues" dxfId="0" priority="7484"/>
    <cfRule type="duplicateValues" dxfId="0" priority="7487"/>
    <cfRule type="duplicateValues" dxfId="2" priority="7490"/>
    <cfRule type="duplicateValues" dxfId="0" priority="7493"/>
    <cfRule type="duplicateValues" dxfId="0" priority="7496"/>
  </conditionalFormatting>
  <printOptions horizontalCentered="1"/>
  <pageMargins left="0.708333333333333" right="0.708333333333333" top="0.747916666666667" bottom="0.747916666666667" header="0.314583333333333" footer="0.314583333333333"/>
  <pageSetup paperSize="8" scale="7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清算两化项目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王光丽</cp:lastModifiedBy>
  <dcterms:created xsi:type="dcterms:W3CDTF">2017-12-12T03:31:00Z</dcterms:created>
  <cp:lastPrinted>2017-12-18T08:14:00Z</cp:lastPrinted>
  <dcterms:modified xsi:type="dcterms:W3CDTF">2022-07-04T01:47:35Z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CF33486BF71648568D70B7B192D070F7</vt:lpwstr>
  </property>
</Properties>
</file>