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附件8-1 (2)" sheetId="1" r:id="rId1"/>
    <sheet name="Sheet1" sheetId="2" r:id="rId2"/>
  </sheets>
  <definedNames>
    <definedName name="_xlnm._FilterDatabase" localSheetId="0" hidden="1">'附件8-1 (2)'!$A$3:$R$20</definedName>
    <definedName name="_xlnm.Print_Area" localSheetId="0">'附件8-1 (2)'!$A$1:P21</definedName>
    <definedName name="_xlnm.Print_Titles" localSheetId="0">'附件8-1 (2)'!$3:3</definedName>
  </definedNames>
  <calcPr calcId="144525"/>
</workbook>
</file>

<file path=xl/sharedStrings.xml><?xml version="1.0" encoding="utf-8"?>
<sst xmlns="http://schemas.openxmlformats.org/spreadsheetml/2006/main" count="42">
  <si>
    <t>附 件</t>
  </si>
  <si>
    <t>贵州省2018年煤矿智能机械化升级改造项目奖补资金清算表（第一批）</t>
  </si>
  <si>
    <t>序号</t>
  </si>
  <si>
    <t>公司名称</t>
  </si>
  <si>
    <t>煤矿名称</t>
  </si>
  <si>
    <t>所在市</t>
  </si>
  <si>
    <t>所在县</t>
  </si>
  <si>
    <r>
      <rPr>
        <b/>
        <sz val="10"/>
        <rFont val="宋体"/>
        <charset val="134"/>
      </rPr>
      <t>规模</t>
    </r>
    <r>
      <rPr>
        <b/>
        <sz val="10"/>
        <rFont val="Times New Roman"/>
        <charset val="134"/>
      </rPr>
      <t xml:space="preserve">       </t>
    </r>
    <r>
      <rPr>
        <b/>
        <sz val="10"/>
        <rFont val="宋体"/>
        <charset val="134"/>
      </rPr>
      <t>(万吨</t>
    </r>
    <r>
      <rPr>
        <b/>
        <sz val="10"/>
        <rFont val="Times New Roman"/>
        <charset val="134"/>
      </rPr>
      <t>/</t>
    </r>
    <r>
      <rPr>
        <b/>
        <sz val="10"/>
        <rFont val="宋体"/>
        <charset val="134"/>
      </rPr>
      <t>年)</t>
    </r>
  </si>
  <si>
    <t>项目说明</t>
  </si>
  <si>
    <r>
      <rPr>
        <b/>
        <sz val="10"/>
        <color indexed="8"/>
        <rFont val="Times New Roman"/>
        <charset val="0"/>
      </rPr>
      <t>95</t>
    </r>
    <r>
      <rPr>
        <b/>
        <sz val="10"/>
        <color indexed="8"/>
        <rFont val="宋体"/>
        <charset val="134"/>
      </rPr>
      <t>号文奖补基数</t>
    </r>
    <r>
      <rPr>
        <b/>
        <sz val="10"/>
        <color indexed="8"/>
        <rFont val="Times New Roman"/>
        <charset val="0"/>
      </rPr>
      <t xml:space="preserve">     </t>
    </r>
    <r>
      <rPr>
        <b/>
        <sz val="10"/>
        <color indexed="8"/>
        <rFont val="宋体"/>
        <charset val="134"/>
      </rPr>
      <t>（万元）</t>
    </r>
  </si>
  <si>
    <t>应奖补资金（万元）</t>
  </si>
  <si>
    <t>实际情况应拨资金  （万元）</t>
  </si>
  <si>
    <t>已预拨资金（万元）</t>
  </si>
  <si>
    <t>分项清算资金（万元）</t>
  </si>
  <si>
    <t>矿井清算资金（万元）</t>
  </si>
  <si>
    <t>奖励比例</t>
  </si>
  <si>
    <t>公示批次</t>
  </si>
  <si>
    <t>辅助系统项目</t>
  </si>
  <si>
    <t>合计</t>
  </si>
  <si>
    <t>一、贵阳市</t>
  </si>
  <si>
    <t>（一）</t>
  </si>
  <si>
    <t>修文县</t>
  </si>
  <si>
    <t>贵州晴隆恒盛西南矿业投资管理有限公司</t>
  </si>
  <si>
    <t>贵州晴隆恒盛西南矿业投资管理有限公司修文县洒坪乡洒坪煤矿</t>
  </si>
  <si>
    <t>综合机械化改造</t>
  </si>
  <si>
    <t>井型</t>
  </si>
  <si>
    <t>采面</t>
  </si>
  <si>
    <t>二、毕节市</t>
  </si>
  <si>
    <t>金沙县</t>
  </si>
  <si>
    <t>贵州钰祥矿业集团投资有限公司</t>
  </si>
  <si>
    <t>贵州钰祥矿业集团投资有限公司金沙县沙土镇盛安煤矿</t>
  </si>
  <si>
    <t>贵州省朗月矿业投资有限公司</t>
  </si>
  <si>
    <t>贵州省朗月矿业投资有限公司金沙县新化乡龙宫煤矿一号井</t>
  </si>
  <si>
    <t>辅助系统智能化改造</t>
  </si>
  <si>
    <t>（二）</t>
  </si>
  <si>
    <t>百里杜鹃管理区</t>
  </si>
  <si>
    <t>贵州黔宜能源集团有限公司</t>
  </si>
  <si>
    <t>贵州黔宜能源集团有限公司百里杜鹃百纳乡九龙湾子煤矿</t>
  </si>
  <si>
    <t>三、六盘水市</t>
  </si>
  <si>
    <t>六枝特区</t>
  </si>
  <si>
    <t>贵州浦鑫能源有限公司</t>
  </si>
  <si>
    <t>贵州浦鑫能源有限公司六枝特区新华乡六家坝煤矿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</si>
</sst>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indexed="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10"/>
      <name val="Times New Roman"/>
      <charset val="0"/>
    </font>
    <font>
      <b/>
      <sz val="10"/>
      <name val="宋体"/>
      <charset val="134"/>
    </font>
    <font>
      <b/>
      <sz val="10"/>
      <name val="宋体"/>
      <charset val="0"/>
    </font>
    <font>
      <sz val="10"/>
      <name val="宋体"/>
      <charset val="134"/>
    </font>
    <font>
      <b/>
      <sz val="10"/>
      <color indexed="8"/>
      <name val="Times New Roman"/>
      <charset val="0"/>
    </font>
    <font>
      <sz val="10"/>
      <name val="Times New Roman"/>
      <charset val="0"/>
    </font>
    <font>
      <b/>
      <sz val="10"/>
      <color indexed="8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sz val="11"/>
      <color indexed="8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2"/>
      <name val="Times New Roman"/>
      <charset val="134"/>
    </font>
    <font>
      <sz val="11"/>
      <color indexed="62"/>
      <name val="宋体"/>
      <charset val="0"/>
    </font>
    <font>
      <b/>
      <sz val="11"/>
      <color indexed="52"/>
      <name val="宋体"/>
      <charset val="0"/>
    </font>
    <font>
      <sz val="10"/>
      <name val="Arial"/>
      <charset val="134"/>
    </font>
    <font>
      <sz val="11"/>
      <color indexed="52"/>
      <name val="宋体"/>
      <charset val="0"/>
    </font>
    <font>
      <sz val="11"/>
      <color indexed="17"/>
      <name val="宋体"/>
      <charset val="0"/>
    </font>
    <font>
      <b/>
      <sz val="10"/>
      <name val="Times New Roman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9" fillId="11" borderId="8" applyNumberFormat="0" applyAlignment="0" applyProtection="0">
      <alignment vertical="center"/>
    </xf>
    <xf numFmtId="0" fontId="14" fillId="4" borderId="2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2" fillId="0" borderId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Protection="0">
      <alignment vertical="center"/>
    </xf>
    <xf numFmtId="0" fontId="12" fillId="0" borderId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_正表_143" xfId="50"/>
    <cellStyle name="常规_Sheet2_1" xfId="51"/>
    <cellStyle name="常规_Sheet1_2" xfId="52"/>
    <cellStyle name="常规 5" xfId="53"/>
    <cellStyle name="常规 2" xfId="54"/>
    <cellStyle name="常规 4" xfId="55"/>
    <cellStyle name="常规_Sheet1_Sheet4_1_正表_1" xfId="56"/>
    <cellStyle name="常规_Sheet1" xfId="57"/>
    <cellStyle name="常规 7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0"/>
  <sheetViews>
    <sheetView tabSelected="1" view="pageBreakPreview" zoomScaleNormal="85" zoomScaleSheetLayoutView="100" workbookViewId="0">
      <pane ySplit="3" topLeftCell="A10" activePane="bottomLeft" state="frozen"/>
      <selection/>
      <selection pane="bottomLeft" activeCell="S13" sqref="S13"/>
    </sheetView>
  </sheetViews>
  <sheetFormatPr defaultColWidth="9" defaultRowHeight="14.25"/>
  <cols>
    <col min="1" max="1" width="6.375" style="1" customWidth="1"/>
    <col min="2" max="2" width="12.2583333333333" style="1" customWidth="1"/>
    <col min="3" max="3" width="12.7583333333333" style="1" customWidth="1"/>
    <col min="4" max="5" width="9" style="2" hidden="1" customWidth="1"/>
    <col min="6" max="6" width="10.125" style="1" customWidth="1"/>
    <col min="7" max="7" width="8.625" style="1" customWidth="1"/>
    <col min="8" max="8" width="7.625" style="1" customWidth="1"/>
    <col min="9" max="10" width="7.625" style="1" hidden="1" customWidth="1"/>
    <col min="11" max="11" width="9.375" style="1" customWidth="1"/>
    <col min="12" max="12" width="10.125" style="1" hidden="1" customWidth="1"/>
    <col min="13" max="13" width="10.125" style="1" customWidth="1"/>
    <col min="14" max="15" width="11.375" style="1" customWidth="1"/>
    <col min="16" max="16" width="14.725" style="1" customWidth="1"/>
    <col min="17" max="17" width="11.2583333333333" style="1" hidden="1" customWidth="1"/>
    <col min="18" max="18" width="9" style="1" hidden="1" customWidth="1"/>
    <col min="19" max="256" width="9" style="1" customWidth="1"/>
    <col min="257" max="16384" width="9" style="3"/>
  </cols>
  <sheetData>
    <row r="1" ht="24" customHeight="1" spans="1:2">
      <c r="A1" s="4" t="s">
        <v>0</v>
      </c>
      <c r="B1" s="4"/>
    </row>
    <row r="2" s="1" customFormat="1" ht="30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21"/>
    </row>
    <row r="3" s="1" customFormat="1" ht="54" customHeight="1" spans="1:18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8" t="s">
        <v>7</v>
      </c>
      <c r="G3" s="8" t="s">
        <v>8</v>
      </c>
      <c r="H3" s="8"/>
      <c r="I3" s="18" t="s">
        <v>9</v>
      </c>
      <c r="J3" s="18" t="s">
        <v>9</v>
      </c>
      <c r="K3" s="19" t="s">
        <v>10</v>
      </c>
      <c r="L3" s="20" t="s">
        <v>11</v>
      </c>
      <c r="M3" s="19" t="s">
        <v>12</v>
      </c>
      <c r="N3" s="19" t="s">
        <v>13</v>
      </c>
      <c r="O3" s="6" t="s">
        <v>14</v>
      </c>
      <c r="P3" s="6" t="s">
        <v>15</v>
      </c>
      <c r="Q3" s="6" t="s">
        <v>16</v>
      </c>
      <c r="R3" s="8" t="s">
        <v>17</v>
      </c>
    </row>
    <row r="4" ht="36" customHeight="1" spans="1:18">
      <c r="A4" s="9" t="s">
        <v>18</v>
      </c>
      <c r="B4" s="10"/>
      <c r="C4" s="11">
        <f>C5+C9+C17</f>
        <v>5</v>
      </c>
      <c r="D4" s="10"/>
      <c r="E4" s="10"/>
      <c r="F4" s="12"/>
      <c r="G4" s="13"/>
      <c r="H4" s="14"/>
      <c r="I4" s="14"/>
      <c r="J4" s="14"/>
      <c r="K4" s="19">
        <f t="shared" ref="K4:O4" si="0">K5+K9+K17</f>
        <v>1989</v>
      </c>
      <c r="L4" s="19">
        <f t="shared" si="0"/>
        <v>1989</v>
      </c>
      <c r="M4" s="19">
        <f t="shared" si="0"/>
        <v>1154</v>
      </c>
      <c r="N4" s="19">
        <f t="shared" si="0"/>
        <v>835</v>
      </c>
      <c r="O4" s="19">
        <f t="shared" si="0"/>
        <v>835</v>
      </c>
      <c r="P4" s="11"/>
      <c r="Q4" s="11"/>
      <c r="R4" s="11"/>
    </row>
    <row r="5" ht="25" customHeight="1" spans="1:18">
      <c r="A5" s="6"/>
      <c r="B5" s="8" t="s">
        <v>19</v>
      </c>
      <c r="C5" s="11">
        <v>1</v>
      </c>
      <c r="D5" s="15"/>
      <c r="E5" s="15"/>
      <c r="F5" s="16"/>
      <c r="G5" s="15"/>
      <c r="H5" s="16"/>
      <c r="I5" s="16"/>
      <c r="J5" s="16"/>
      <c r="K5" s="6">
        <f t="shared" ref="K5:O5" si="1">K6</f>
        <v>312</v>
      </c>
      <c r="L5" s="6">
        <f t="shared" si="1"/>
        <v>312</v>
      </c>
      <c r="M5" s="6">
        <f t="shared" si="1"/>
        <v>187</v>
      </c>
      <c r="N5" s="6">
        <f t="shared" si="1"/>
        <v>125</v>
      </c>
      <c r="O5" s="6">
        <f t="shared" si="1"/>
        <v>125</v>
      </c>
      <c r="P5" s="11"/>
      <c r="Q5" s="11"/>
      <c r="R5" s="11"/>
    </row>
    <row r="6" s="2" customFormat="1" ht="25" customHeight="1" spans="1:18">
      <c r="A6" s="8" t="s">
        <v>20</v>
      </c>
      <c r="B6" s="8" t="s">
        <v>21</v>
      </c>
      <c r="C6" s="8">
        <v>1</v>
      </c>
      <c r="D6" s="15"/>
      <c r="E6" s="15"/>
      <c r="F6" s="16"/>
      <c r="G6" s="15"/>
      <c r="H6" s="16"/>
      <c r="I6" s="16"/>
      <c r="J6" s="16"/>
      <c r="K6" s="6">
        <f t="shared" ref="K6:O6" si="2">SUM(K7:K8)</f>
        <v>312</v>
      </c>
      <c r="L6" s="6">
        <f t="shared" si="2"/>
        <v>312</v>
      </c>
      <c r="M6" s="6">
        <f t="shared" si="2"/>
        <v>187</v>
      </c>
      <c r="N6" s="6">
        <f t="shared" si="2"/>
        <v>125</v>
      </c>
      <c r="O6" s="6">
        <f t="shared" si="2"/>
        <v>125</v>
      </c>
      <c r="P6" s="8"/>
      <c r="Q6" s="8"/>
      <c r="R6" s="8"/>
    </row>
    <row r="7" ht="42" customHeight="1" spans="1:18">
      <c r="A7" s="17">
        <v>19</v>
      </c>
      <c r="B7" s="15" t="s">
        <v>22</v>
      </c>
      <c r="C7" s="15" t="s">
        <v>23</v>
      </c>
      <c r="D7" s="17"/>
      <c r="E7" s="17"/>
      <c r="F7" s="15">
        <v>30</v>
      </c>
      <c r="G7" s="15" t="s">
        <v>24</v>
      </c>
      <c r="H7" s="15" t="s">
        <v>25</v>
      </c>
      <c r="I7" s="16">
        <v>240</v>
      </c>
      <c r="J7" s="16">
        <v>90</v>
      </c>
      <c r="K7" s="16">
        <f t="shared" ref="K7:K12" si="3">J7*1.3</f>
        <v>117</v>
      </c>
      <c r="L7" s="15">
        <f>I7*1.3</f>
        <v>312</v>
      </c>
      <c r="M7" s="15">
        <v>187</v>
      </c>
      <c r="N7" s="15">
        <f>L7-M7</f>
        <v>125</v>
      </c>
      <c r="O7" s="15">
        <f>N7</f>
        <v>125</v>
      </c>
      <c r="P7" s="15">
        <v>1.3</v>
      </c>
      <c r="Q7" s="15">
        <v>5</v>
      </c>
      <c r="R7" s="15"/>
    </row>
    <row r="8" ht="42" customHeight="1" spans="1:18">
      <c r="A8" s="17"/>
      <c r="B8" s="15"/>
      <c r="C8" s="15"/>
      <c r="D8" s="17"/>
      <c r="E8" s="17"/>
      <c r="F8" s="15"/>
      <c r="G8" s="15"/>
      <c r="H8" s="15" t="s">
        <v>26</v>
      </c>
      <c r="I8" s="16"/>
      <c r="J8" s="16">
        <v>150</v>
      </c>
      <c r="K8" s="16">
        <f t="shared" si="3"/>
        <v>195</v>
      </c>
      <c r="L8" s="15"/>
      <c r="M8" s="15"/>
      <c r="N8" s="15"/>
      <c r="O8" s="15"/>
      <c r="P8" s="15"/>
      <c r="Q8" s="15"/>
      <c r="R8" s="15"/>
    </row>
    <row r="9" s="1" customFormat="1" ht="30" customHeight="1" spans="1:18">
      <c r="A9" s="6"/>
      <c r="B9" s="8" t="s">
        <v>27</v>
      </c>
      <c r="C9" s="11">
        <f>C10+C14</f>
        <v>3</v>
      </c>
      <c r="D9" s="11">
        <f t="shared" ref="D9:O9" si="4">D10+D14</f>
        <v>0</v>
      </c>
      <c r="E9" s="11">
        <f t="shared" si="4"/>
        <v>0</v>
      </c>
      <c r="F9" s="11"/>
      <c r="G9" s="11"/>
      <c r="H9" s="11"/>
      <c r="I9" s="11">
        <f t="shared" si="4"/>
        <v>0</v>
      </c>
      <c r="J9" s="11">
        <f t="shared" si="4"/>
        <v>0</v>
      </c>
      <c r="K9" s="12">
        <f t="shared" si="4"/>
        <v>1365</v>
      </c>
      <c r="L9" s="12">
        <f t="shared" si="4"/>
        <v>1365</v>
      </c>
      <c r="M9" s="12">
        <f t="shared" si="4"/>
        <v>780</v>
      </c>
      <c r="N9" s="12">
        <f t="shared" si="4"/>
        <v>585</v>
      </c>
      <c r="O9" s="12">
        <f t="shared" si="4"/>
        <v>585</v>
      </c>
      <c r="P9" s="11"/>
      <c r="Q9" s="11"/>
      <c r="R9" s="11"/>
    </row>
    <row r="10" s="2" customFormat="1" ht="30" customHeight="1" spans="1:18">
      <c r="A10" s="8" t="s">
        <v>20</v>
      </c>
      <c r="B10" s="8" t="s">
        <v>28</v>
      </c>
      <c r="C10" s="8">
        <v>2</v>
      </c>
      <c r="D10" s="15"/>
      <c r="E10" s="15"/>
      <c r="F10" s="16"/>
      <c r="G10" s="15"/>
      <c r="H10" s="16"/>
      <c r="I10" s="16"/>
      <c r="J10" s="16"/>
      <c r="K10" s="6">
        <f>SUM(K11:K13)</f>
        <v>962</v>
      </c>
      <c r="L10" s="6">
        <f>SUM(L11:L13)</f>
        <v>962</v>
      </c>
      <c r="M10" s="6">
        <f>SUM(M11:M13)</f>
        <v>577</v>
      </c>
      <c r="N10" s="6">
        <f>SUM(N11:N13)</f>
        <v>385</v>
      </c>
      <c r="O10" s="6">
        <f>SUM(O11:O13)</f>
        <v>385</v>
      </c>
      <c r="P10" s="8"/>
      <c r="Q10" s="8"/>
      <c r="R10" s="8"/>
    </row>
    <row r="11" ht="37" customHeight="1" spans="1:18">
      <c r="A11" s="15">
        <v>20</v>
      </c>
      <c r="B11" s="15" t="s">
        <v>29</v>
      </c>
      <c r="C11" s="15" t="s">
        <v>30</v>
      </c>
      <c r="D11" s="15"/>
      <c r="E11" s="15"/>
      <c r="F11" s="15">
        <v>30</v>
      </c>
      <c r="G11" s="15" t="s">
        <v>24</v>
      </c>
      <c r="H11" s="15" t="s">
        <v>25</v>
      </c>
      <c r="I11" s="16">
        <v>240</v>
      </c>
      <c r="J11" s="16">
        <v>90</v>
      </c>
      <c r="K11" s="16">
        <f>J11*1.3</f>
        <v>117</v>
      </c>
      <c r="L11" s="15">
        <f>I11*1.3</f>
        <v>312</v>
      </c>
      <c r="M11" s="15">
        <v>187</v>
      </c>
      <c r="N11" s="15">
        <f>L11-M11</f>
        <v>125</v>
      </c>
      <c r="O11" s="15">
        <f>N11</f>
        <v>125</v>
      </c>
      <c r="P11" s="15">
        <v>1.3</v>
      </c>
      <c r="Q11" s="15">
        <v>5</v>
      </c>
      <c r="R11" s="15"/>
    </row>
    <row r="12" ht="40" customHeight="1" spans="1:18">
      <c r="A12" s="15"/>
      <c r="B12" s="15"/>
      <c r="C12" s="15"/>
      <c r="D12" s="15"/>
      <c r="E12" s="15"/>
      <c r="F12" s="15"/>
      <c r="G12" s="15"/>
      <c r="H12" s="15" t="s">
        <v>26</v>
      </c>
      <c r="I12" s="17"/>
      <c r="J12" s="16">
        <v>150</v>
      </c>
      <c r="K12" s="16">
        <f>J12*1.3</f>
        <v>195</v>
      </c>
      <c r="L12" s="15"/>
      <c r="M12" s="15"/>
      <c r="N12" s="15"/>
      <c r="O12" s="15"/>
      <c r="P12" s="15"/>
      <c r="Q12" s="15"/>
      <c r="R12" s="15"/>
    </row>
    <row r="13" s="1" customFormat="1" ht="66" customHeight="1" spans="1:18">
      <c r="A13" s="15">
        <v>22</v>
      </c>
      <c r="B13" s="15" t="s">
        <v>31</v>
      </c>
      <c r="C13" s="15" t="s">
        <v>32</v>
      </c>
      <c r="D13" s="15"/>
      <c r="E13" s="15"/>
      <c r="F13" s="15">
        <v>60</v>
      </c>
      <c r="G13" s="15" t="s">
        <v>33</v>
      </c>
      <c r="H13" s="15"/>
      <c r="I13" s="16">
        <v>500</v>
      </c>
      <c r="J13" s="16">
        <f t="shared" ref="J13:O13" si="5">I13</f>
        <v>500</v>
      </c>
      <c r="K13" s="16">
        <f>I13*1.3</f>
        <v>650</v>
      </c>
      <c r="L13" s="15">
        <f>K13</f>
        <v>650</v>
      </c>
      <c r="M13" s="15">
        <v>390</v>
      </c>
      <c r="N13" s="15">
        <f>L13-M13</f>
        <v>260</v>
      </c>
      <c r="O13" s="15">
        <f>N13</f>
        <v>260</v>
      </c>
      <c r="P13" s="15">
        <v>1.3</v>
      </c>
      <c r="Q13" s="15">
        <v>5</v>
      </c>
      <c r="R13" s="15">
        <v>9</v>
      </c>
    </row>
    <row r="14" s="2" customFormat="1" ht="33" customHeight="1" spans="1:18">
      <c r="A14" s="8" t="s">
        <v>34</v>
      </c>
      <c r="B14" s="8" t="s">
        <v>35</v>
      </c>
      <c r="C14" s="8">
        <v>1</v>
      </c>
      <c r="D14" s="15"/>
      <c r="E14" s="15"/>
      <c r="F14" s="16"/>
      <c r="G14" s="15"/>
      <c r="H14" s="16"/>
      <c r="I14" s="16"/>
      <c r="J14" s="16"/>
      <c r="K14" s="6">
        <f t="shared" ref="K14:O14" si="6">SUM(K15:K16)</f>
        <v>403</v>
      </c>
      <c r="L14" s="6">
        <f t="shared" si="6"/>
        <v>403</v>
      </c>
      <c r="M14" s="6">
        <f t="shared" si="6"/>
        <v>203</v>
      </c>
      <c r="N14" s="6">
        <f t="shared" si="6"/>
        <v>200</v>
      </c>
      <c r="O14" s="6">
        <f t="shared" si="6"/>
        <v>200</v>
      </c>
      <c r="P14" s="8"/>
      <c r="Q14" s="8"/>
      <c r="R14" s="8"/>
    </row>
    <row r="15" s="1" customFormat="1" ht="33" customHeight="1" spans="1:18">
      <c r="A15" s="15">
        <v>21</v>
      </c>
      <c r="B15" s="15" t="s">
        <v>36</v>
      </c>
      <c r="C15" s="15" t="s">
        <v>37</v>
      </c>
      <c r="D15" s="15"/>
      <c r="E15" s="15"/>
      <c r="F15" s="15">
        <v>45</v>
      </c>
      <c r="G15" s="15" t="s">
        <v>24</v>
      </c>
      <c r="H15" s="15" t="s">
        <v>25</v>
      </c>
      <c r="I15" s="16">
        <v>310</v>
      </c>
      <c r="J15" s="16">
        <v>110</v>
      </c>
      <c r="K15" s="16">
        <f>J15*1.3</f>
        <v>143</v>
      </c>
      <c r="L15" s="15">
        <f>I15*1.3</f>
        <v>403</v>
      </c>
      <c r="M15" s="15">
        <v>203</v>
      </c>
      <c r="N15" s="15">
        <f>L15-M15</f>
        <v>200</v>
      </c>
      <c r="O15" s="15">
        <f>N15</f>
        <v>200</v>
      </c>
      <c r="P15" s="15">
        <v>1.3</v>
      </c>
      <c r="Q15" s="15">
        <v>5</v>
      </c>
      <c r="R15" s="15"/>
    </row>
    <row r="16" s="1" customFormat="1" ht="33" customHeight="1" spans="1:18">
      <c r="A16" s="15"/>
      <c r="B16" s="15"/>
      <c r="C16" s="15"/>
      <c r="D16" s="15"/>
      <c r="E16" s="15"/>
      <c r="F16" s="15"/>
      <c r="G16" s="15"/>
      <c r="H16" s="15" t="s">
        <v>26</v>
      </c>
      <c r="I16" s="17"/>
      <c r="J16" s="16">
        <v>200</v>
      </c>
      <c r="K16" s="16">
        <f>J16*1.3</f>
        <v>260</v>
      </c>
      <c r="L16" s="15"/>
      <c r="M16" s="15"/>
      <c r="N16" s="15"/>
      <c r="O16" s="15"/>
      <c r="P16" s="15"/>
      <c r="Q16" s="15"/>
      <c r="R16" s="15"/>
    </row>
    <row r="17" s="1" customFormat="1" ht="25" customHeight="1" spans="1:18">
      <c r="A17" s="6"/>
      <c r="B17" s="8" t="s">
        <v>38</v>
      </c>
      <c r="C17" s="11">
        <v>1</v>
      </c>
      <c r="D17" s="15"/>
      <c r="E17" s="15"/>
      <c r="F17" s="16"/>
      <c r="G17" s="15"/>
      <c r="H17" s="16"/>
      <c r="I17" s="16"/>
      <c r="J17" s="16"/>
      <c r="K17" s="6">
        <f t="shared" ref="K17:O17" si="7">K18</f>
        <v>312</v>
      </c>
      <c r="L17" s="6">
        <f t="shared" si="7"/>
        <v>312</v>
      </c>
      <c r="M17" s="6">
        <f t="shared" si="7"/>
        <v>187</v>
      </c>
      <c r="N17" s="6">
        <f t="shared" si="7"/>
        <v>125</v>
      </c>
      <c r="O17" s="6">
        <f t="shared" si="7"/>
        <v>125</v>
      </c>
      <c r="P17" s="11"/>
      <c r="Q17" s="11"/>
      <c r="R17" s="11"/>
    </row>
    <row r="18" s="2" customFormat="1" ht="25" customHeight="1" spans="1:18">
      <c r="A18" s="8" t="s">
        <v>20</v>
      </c>
      <c r="B18" s="8" t="s">
        <v>39</v>
      </c>
      <c r="C18" s="8">
        <v>1</v>
      </c>
      <c r="D18" s="15"/>
      <c r="E18" s="15"/>
      <c r="F18" s="16"/>
      <c r="G18" s="15"/>
      <c r="H18" s="16"/>
      <c r="I18" s="16"/>
      <c r="J18" s="16"/>
      <c r="K18" s="6">
        <f t="shared" ref="K18:O18" si="8">SUM(K19:K20)</f>
        <v>312</v>
      </c>
      <c r="L18" s="6">
        <f t="shared" si="8"/>
        <v>312</v>
      </c>
      <c r="M18" s="6">
        <f t="shared" si="8"/>
        <v>187</v>
      </c>
      <c r="N18" s="6">
        <f t="shared" si="8"/>
        <v>125</v>
      </c>
      <c r="O18" s="6">
        <f t="shared" si="8"/>
        <v>125</v>
      </c>
      <c r="P18" s="8"/>
      <c r="Q18" s="8"/>
      <c r="R18" s="8"/>
    </row>
    <row r="19" s="1" customFormat="1" ht="33" customHeight="1" spans="1:18">
      <c r="A19" s="15">
        <v>23</v>
      </c>
      <c r="B19" s="15" t="s">
        <v>40</v>
      </c>
      <c r="C19" s="15" t="s">
        <v>41</v>
      </c>
      <c r="D19" s="15"/>
      <c r="E19" s="15"/>
      <c r="F19" s="15">
        <v>30</v>
      </c>
      <c r="G19" s="15" t="s">
        <v>24</v>
      </c>
      <c r="H19" s="15" t="s">
        <v>25</v>
      </c>
      <c r="I19" s="16">
        <v>240</v>
      </c>
      <c r="J19" s="16">
        <v>90</v>
      </c>
      <c r="K19" s="16">
        <f>J19*1.3</f>
        <v>117</v>
      </c>
      <c r="L19" s="15">
        <f>I19*1.3</f>
        <v>312</v>
      </c>
      <c r="M19" s="15">
        <v>187</v>
      </c>
      <c r="N19" s="15">
        <f>L19-M19</f>
        <v>125</v>
      </c>
      <c r="O19" s="15">
        <f>N19</f>
        <v>125</v>
      </c>
      <c r="P19" s="15">
        <v>1.3</v>
      </c>
      <c r="Q19" s="15">
        <v>8</v>
      </c>
      <c r="R19" s="15"/>
    </row>
    <row r="20" s="1" customFormat="1" ht="33" customHeight="1" spans="1:18">
      <c r="A20" s="15"/>
      <c r="B20" s="15"/>
      <c r="C20" s="15"/>
      <c r="D20" s="15"/>
      <c r="E20" s="15"/>
      <c r="F20" s="15"/>
      <c r="G20" s="15"/>
      <c r="H20" s="15" t="s">
        <v>26</v>
      </c>
      <c r="I20" s="16"/>
      <c r="J20" s="16">
        <v>150</v>
      </c>
      <c r="K20" s="16">
        <f>J20*1.3</f>
        <v>195</v>
      </c>
      <c r="L20" s="15"/>
      <c r="M20" s="15"/>
      <c r="N20" s="15"/>
      <c r="O20" s="15"/>
      <c r="P20" s="15"/>
      <c r="Q20" s="15"/>
      <c r="R20" s="15"/>
    </row>
  </sheetData>
  <autoFilter ref="A3:R20">
    <extLst/>
  </autoFilter>
  <mergeCells count="60">
    <mergeCell ref="A1:B1"/>
    <mergeCell ref="A2:P2"/>
    <mergeCell ref="G3:H3"/>
    <mergeCell ref="A4:B4"/>
    <mergeCell ref="A7:A8"/>
    <mergeCell ref="A11:A12"/>
    <mergeCell ref="A15:A16"/>
    <mergeCell ref="A19:A20"/>
    <mergeCell ref="B7:B8"/>
    <mergeCell ref="B11:B12"/>
    <mergeCell ref="B15:B16"/>
    <mergeCell ref="B19:B20"/>
    <mergeCell ref="C7:C8"/>
    <mergeCell ref="C11:C12"/>
    <mergeCell ref="C15:C16"/>
    <mergeCell ref="C19:C20"/>
    <mergeCell ref="D7:D8"/>
    <mergeCell ref="D11:D12"/>
    <mergeCell ref="D15:D16"/>
    <mergeCell ref="D19:D20"/>
    <mergeCell ref="E7:E8"/>
    <mergeCell ref="E11:E12"/>
    <mergeCell ref="E15:E16"/>
    <mergeCell ref="E19:E20"/>
    <mergeCell ref="F7:F8"/>
    <mergeCell ref="F11:F12"/>
    <mergeCell ref="F15:F16"/>
    <mergeCell ref="F19:F20"/>
    <mergeCell ref="G7:G8"/>
    <mergeCell ref="G11:G12"/>
    <mergeCell ref="G15:G16"/>
    <mergeCell ref="G19:G20"/>
    <mergeCell ref="L7:L8"/>
    <mergeCell ref="L11:L12"/>
    <mergeCell ref="L15:L16"/>
    <mergeCell ref="L19:L20"/>
    <mergeCell ref="M7:M8"/>
    <mergeCell ref="M11:M12"/>
    <mergeCell ref="M15:M16"/>
    <mergeCell ref="M19:M20"/>
    <mergeCell ref="N7:N8"/>
    <mergeCell ref="N11:N12"/>
    <mergeCell ref="N15:N16"/>
    <mergeCell ref="N19:N20"/>
    <mergeCell ref="O7:O8"/>
    <mergeCell ref="O11:O12"/>
    <mergeCell ref="O15:O16"/>
    <mergeCell ref="O19:O20"/>
    <mergeCell ref="P7:P8"/>
    <mergeCell ref="P11:P12"/>
    <mergeCell ref="P15:P16"/>
    <mergeCell ref="P19:P20"/>
    <mergeCell ref="Q7:Q8"/>
    <mergeCell ref="Q11:Q12"/>
    <mergeCell ref="Q15:Q16"/>
    <mergeCell ref="Q19:Q20"/>
    <mergeCell ref="R7:R8"/>
    <mergeCell ref="R11:R12"/>
    <mergeCell ref="R15:R16"/>
    <mergeCell ref="R19:R20"/>
  </mergeCells>
  <printOptions horizontalCentered="1"/>
  <pageMargins left="0.75" right="0.75" top="1" bottom="1" header="0.509027777777778" footer="0.509027777777778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workbookViewId="0">
      <selection activeCell="C10" sqref="C10"/>
    </sheetView>
  </sheetViews>
  <sheetFormatPr defaultColWidth="9" defaultRowHeight="13.5" outlineLevelRow="2" outlineLevelCol="4"/>
  <sheetData>
    <row r="1" spans="1:5">
      <c r="A1">
        <v>10244</v>
      </c>
      <c r="B1">
        <v>10244</v>
      </c>
      <c r="C1">
        <v>4873</v>
      </c>
      <c r="D1">
        <v>5371</v>
      </c>
      <c r="E1">
        <v>5371</v>
      </c>
    </row>
    <row r="2" spans="1:5">
      <c r="A2">
        <v>1989</v>
      </c>
      <c r="B2">
        <v>1989</v>
      </c>
      <c r="C2">
        <v>1154</v>
      </c>
      <c r="D2">
        <v>835</v>
      </c>
      <c r="E2">
        <v>835</v>
      </c>
    </row>
    <row r="3" spans="1:5">
      <c r="A3">
        <f>SUM(A1:A2)</f>
        <v>12233</v>
      </c>
      <c r="B3">
        <f>SUM(B1:B2)</f>
        <v>12233</v>
      </c>
      <c r="C3">
        <f>SUM(C1:C2)</f>
        <v>6027</v>
      </c>
      <c r="D3">
        <f>SUM(D1:D2)</f>
        <v>6206</v>
      </c>
      <c r="E3">
        <f>SUM(E1:E2)</f>
        <v>6206</v>
      </c>
    </row>
  </sheetData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附件8-1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袁静</dc:creator>
  <cp:lastModifiedBy>若念，请问。</cp:lastModifiedBy>
  <dcterms:created xsi:type="dcterms:W3CDTF">2018-12-23T16:09:00Z</dcterms:created>
  <dcterms:modified xsi:type="dcterms:W3CDTF">2018-12-26T02:28:08Z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>
    <vt:lpwstr>14</vt:lpwstr>
  </property>
</Properties>
</file>