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20"/>
  </bookViews>
  <sheets>
    <sheet name="附件8-1" sheetId="1" r:id="rId1"/>
  </sheets>
  <definedNames>
    <definedName name="_xlnm.Print_Area" localSheetId="0">'附件8-1'!$A$1:P44</definedName>
    <definedName name="_xlnm.Print_Titles" localSheetId="0">'附件8-1'!$3:3</definedName>
    <definedName name="_xlnm._FilterDatabase" localSheetId="0" hidden="1">'附件8-1'!$A$1:$P$44</definedName>
  </definedNames>
  <calcPr calcId="144525"/>
</workbook>
</file>

<file path=xl/sharedStrings.xml><?xml version="1.0" encoding="utf-8"?>
<sst xmlns="http://schemas.openxmlformats.org/spreadsheetml/2006/main" count="76">
  <si>
    <t>附 件</t>
  </si>
  <si>
    <t>贵州省2017年煤矿智能机械化升级改造项目奖补资金清算表（第三批）</t>
  </si>
  <si>
    <t>序号</t>
  </si>
  <si>
    <t>公司名称</t>
  </si>
  <si>
    <t>煤矿名称</t>
  </si>
  <si>
    <t>所在市</t>
  </si>
  <si>
    <t>所在县</t>
  </si>
  <si>
    <r>
      <rPr>
        <b/>
        <sz val="10"/>
        <rFont val="宋体"/>
        <charset val="134"/>
      </rPr>
      <t>规模</t>
    </r>
    <r>
      <rPr>
        <b/>
        <sz val="10"/>
        <rFont val="Times New Roman"/>
        <charset val="0"/>
      </rPr>
      <t xml:space="preserve">       </t>
    </r>
    <r>
      <rPr>
        <b/>
        <sz val="10"/>
        <rFont val="宋体"/>
        <charset val="134"/>
      </rPr>
      <t>（万吨</t>
    </r>
    <r>
      <rPr>
        <b/>
        <sz val="10"/>
        <rFont val="Times New Roman"/>
        <charset val="0"/>
      </rPr>
      <t>/</t>
    </r>
    <r>
      <rPr>
        <b/>
        <sz val="10"/>
        <rFont val="宋体"/>
        <charset val="134"/>
      </rPr>
      <t>年）</t>
    </r>
  </si>
  <si>
    <t>项目说明</t>
  </si>
  <si>
    <r>
      <rPr>
        <b/>
        <sz val="10"/>
        <color indexed="8"/>
        <rFont val="Times New Roman"/>
        <charset val="0"/>
      </rPr>
      <t>95</t>
    </r>
    <r>
      <rPr>
        <b/>
        <sz val="10"/>
        <color indexed="8"/>
        <rFont val="宋体"/>
        <charset val="134"/>
      </rPr>
      <t>号文奖补基数</t>
    </r>
    <r>
      <rPr>
        <b/>
        <sz val="10"/>
        <color indexed="8"/>
        <rFont val="Times New Roman"/>
        <charset val="0"/>
      </rPr>
      <t xml:space="preserve">     </t>
    </r>
    <r>
      <rPr>
        <b/>
        <sz val="10"/>
        <color indexed="8"/>
        <rFont val="宋体"/>
        <charset val="134"/>
      </rPr>
      <t>（万元）</t>
    </r>
  </si>
  <si>
    <t>应奖补资金（万元）</t>
  </si>
  <si>
    <t>实际情况应拨资金  （万元）</t>
  </si>
  <si>
    <t>已预拨资金（万元）</t>
  </si>
  <si>
    <t>分项清算资金（万元）</t>
  </si>
  <si>
    <t>矿井清算资金（万元）</t>
  </si>
  <si>
    <t>奖励比例</t>
  </si>
  <si>
    <t>合计</t>
  </si>
  <si>
    <t>一、毕节市</t>
  </si>
  <si>
    <t>（一）</t>
  </si>
  <si>
    <t>大方县</t>
  </si>
  <si>
    <t>贵州吉顺矿业有限公司</t>
  </si>
  <si>
    <t>贵州吉顺矿业有限公司大方县凤山乡金岩煤矿</t>
  </si>
  <si>
    <t>毕节市</t>
  </si>
  <si>
    <t>综合机械化改造</t>
  </si>
  <si>
    <t>井型</t>
  </si>
  <si>
    <t>采面</t>
  </si>
  <si>
    <t>辅助系统智能化改造</t>
  </si>
  <si>
    <t>贵州吉顺矿业有限公司大方县高店乡营兴煤矿</t>
  </si>
  <si>
    <t>（二）</t>
  </si>
  <si>
    <t>金沙县</t>
  </si>
  <si>
    <t>贵州大西南矿业有限公司</t>
  </si>
  <si>
    <t>贵州大西南矿业有限公司金沙县长坝乡长兴煤矿</t>
  </si>
  <si>
    <t>贵州大西南矿业有限公司金沙县新化乡国照腾龙煤矿</t>
  </si>
  <si>
    <t>贵州吉顺矿业有限公司金沙县禹谟镇大沟煤矿</t>
  </si>
  <si>
    <t>（三）</t>
  </si>
  <si>
    <t>织金县</t>
  </si>
  <si>
    <t>贵州贵得金矿业投资管理有限公司</t>
  </si>
  <si>
    <t>贵州贵得金矿业投资管理有限公司织金县城关镇兴发煤矿</t>
  </si>
  <si>
    <t>（四）</t>
  </si>
  <si>
    <t>金海湖新区</t>
  </si>
  <si>
    <t>贵州兴伟兴能源投资有限公司</t>
  </si>
  <si>
    <t>贵州兴伟兴能源投资有限公司大方县文阁乡兴达煤矿</t>
  </si>
  <si>
    <t>贵州吉顺矿业有限公司大方县竹园乡迎峰煤矿</t>
  </si>
  <si>
    <t>（五）</t>
  </si>
  <si>
    <t>黔西县</t>
  </si>
  <si>
    <t>永贵能源开发有限责任公司</t>
  </si>
  <si>
    <t>贵州能发高山矿业公司高山煤矿</t>
  </si>
  <si>
    <t>（六）</t>
  </si>
  <si>
    <t>百里杜鹃管理区</t>
  </si>
  <si>
    <t>永贵能源开发有限责任公司百里杜鹃风景名胜区金坡乡黔金煤矿</t>
  </si>
  <si>
    <t>二、六盘水市</t>
  </si>
  <si>
    <t>水城县</t>
  </si>
  <si>
    <t>贵州正华矿业有限公司</t>
  </si>
  <si>
    <t>贵州正华矿业有限公司水城县化乐乡朝阳煤矿</t>
  </si>
  <si>
    <t>六盘水市</t>
  </si>
  <si>
    <t>贵州贵能投资股份有限公司</t>
  </si>
  <si>
    <t>贵州贵能投资股份有限公司水城县比德腾庆煤矿</t>
  </si>
  <si>
    <t>盘州市</t>
  </si>
  <si>
    <t>贵州松河煤业发展有限责任公司</t>
  </si>
  <si>
    <t>贵州松河煤业发展有限责任公司松河煤矿西井</t>
  </si>
  <si>
    <t>三、遵义市</t>
  </si>
  <si>
    <t>习水县</t>
  </si>
  <si>
    <t>贵州绿洲红城能源投资有限公司</t>
  </si>
  <si>
    <t>贵州加益煤业集团有限公司习水县东皇镇加益煤矿</t>
  </si>
  <si>
    <t>贵州祥泰煤业投资有限公司</t>
  </si>
  <si>
    <t>贵州祥泰煤业投资有限公司习水县东皇镇泰丰煤矿</t>
  </si>
  <si>
    <t>桐梓县</t>
  </si>
  <si>
    <t>桐梓县狮溪煤业有限公司</t>
  </si>
  <si>
    <t>桐梓县狮溪煤业有限公司桐梓县狮溪镇兴隆煤矿</t>
  </si>
  <si>
    <t>四、黔西南州</t>
  </si>
  <si>
    <t>普安县</t>
  </si>
  <si>
    <t>贵州省泰昌安能源集团矿业有限公司</t>
  </si>
  <si>
    <t>贵州泰昌安能源集团矿业有限公司普安县地瓜镇宏发煤矿</t>
  </si>
  <si>
    <t>兴仁市</t>
  </si>
  <si>
    <t>贵州峄兴矿业有限公司</t>
  </si>
  <si>
    <t>贵州峄兴矿业有限公司兴仁县四联乡顺发煤矿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</si>
</sst>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62"/>
      <name val="宋体"/>
      <charset val="0"/>
    </font>
    <font>
      <sz val="12"/>
      <name val="宋体"/>
      <charset val="134"/>
    </font>
    <font>
      <b/>
      <sz val="11"/>
      <color indexed="63"/>
      <name val="宋体"/>
      <charset val="0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sz val="9"/>
      <name val="宋体"/>
      <charset val="134"/>
    </font>
    <font>
      <b/>
      <sz val="11"/>
      <color indexed="8"/>
      <name val="宋体"/>
      <charset val="0"/>
    </font>
    <font>
      <sz val="10"/>
      <name val="Arial"/>
      <charset val="134"/>
    </font>
    <font>
      <sz val="11"/>
      <color indexed="17"/>
      <name val="宋体"/>
      <charset val="0"/>
    </font>
    <font>
      <sz val="12"/>
      <name val="Times New Roman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0"/>
      <name val="Times New Roman"/>
      <charset val="0"/>
    </font>
    <font>
      <b/>
      <sz val="10"/>
      <name val="宋体"/>
      <charset val="134"/>
    </font>
    <font>
      <b/>
      <sz val="10"/>
      <name val="宋体"/>
      <charset val="0"/>
    </font>
    <font>
      <sz val="10"/>
      <name val="宋体"/>
      <charset val="134"/>
    </font>
    <font>
      <b/>
      <sz val="10"/>
      <color indexed="8"/>
      <name val="Times New Roman"/>
      <charset val="0"/>
    </font>
    <font>
      <sz val="10"/>
      <name val="Times New Roman"/>
      <charset val="0"/>
    </font>
    <font>
      <b/>
      <sz val="10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</cellStyleXfs>
  <cellXfs count="20">
    <xf numFmtId="0" fontId="0" fillId="0" borderId="0" xfId="0">
      <alignment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23" fillId="0" borderId="0" xfId="0" applyNumberFormat="1" applyFont="1" applyFill="1" applyBorder="1" applyAlignment="1">
      <alignment horizontal="left"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29" fillId="2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31" fillId="2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常规 12" xfId="20"/>
    <cellStyle name="标题 1" xfId="21"/>
    <cellStyle name="标题 2" xfId="22"/>
    <cellStyle name="标题 3" xfId="23"/>
    <cellStyle name="60% - 强调文字颜色 1" xfId="24"/>
    <cellStyle name="输出" xfId="25"/>
    <cellStyle name="60% - 强调文字颜色 4" xfId="26"/>
    <cellStyle name="计算" xfId="27"/>
    <cellStyle name="检查单元格" xfId="28"/>
    <cellStyle name="链接单元格" xfId="29"/>
    <cellStyle name="强调文字颜色 2" xfId="30"/>
    <cellStyle name="20% - 强调文字颜色 6" xfId="31"/>
    <cellStyle name="汇总" xfId="32"/>
    <cellStyle name="好" xfId="33"/>
    <cellStyle name="适中" xfId="34"/>
    <cellStyle name="强调文字颜色 1" xfId="35"/>
    <cellStyle name="20% - 强调文字颜色 5" xfId="36"/>
    <cellStyle name="20% - 强调文字颜色 1" xfId="37"/>
    <cellStyle name="40% - 强调文字颜色 1" xfId="38"/>
    <cellStyle name="20% - 强调文字颜色 2" xfId="39"/>
    <cellStyle name="40% - 强调文字颜色 2" xfId="40"/>
    <cellStyle name="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强调文字颜色 6" xfId="47"/>
    <cellStyle name="40% - 强调文字颜色 6" xfId="48"/>
    <cellStyle name="60% - 强调文字颜色 6" xfId="49"/>
    <cellStyle name="常规_Sheet1_正表_143" xfId="50"/>
    <cellStyle name="常规_Sheet2_1" xfId="51"/>
    <cellStyle name="常规_Sheet1_2" xfId="52"/>
    <cellStyle name="常规 5" xfId="53"/>
    <cellStyle name="常规 2" xfId="54"/>
    <cellStyle name="常规 4" xfId="55"/>
    <cellStyle name="常规_Sheet1_Sheet4_1_正表_1" xfId="56"/>
    <cellStyle name="常规_Sheet1" xfId="57"/>
    <cellStyle name="常规 7" xfId="5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T44"/>
  <sheetViews>
    <sheetView tabSelected="1" view="pageBreakPreview" zoomScaleNormal="85" zoomScaleSheetLayoutView="100" workbookViewId="0">
      <pane ySplit="3" topLeftCell="A4" activePane="bottomLeft" state="frozen"/>
      <selection/>
      <selection pane="bottomLeft" activeCell="Q1" sqref="Q:R"/>
    </sheetView>
  </sheetViews>
  <sheetFormatPr defaultColWidth="9" defaultRowHeight="14.25"/>
  <cols>
    <col min="1" max="1" width="6.375" style="1" customWidth="1"/>
    <col min="2" max="2" width="12.2583333333333" style="1" customWidth="1"/>
    <col min="3" max="3" width="14.375" style="1" customWidth="1"/>
    <col min="4" max="5" width="9" style="2" hidden="1" customWidth="1"/>
    <col min="6" max="6" width="10.125" style="1" customWidth="1"/>
    <col min="7" max="7" width="8.625" style="1" customWidth="1"/>
    <col min="8" max="8" width="7.625" style="1" customWidth="1"/>
    <col min="9" max="10" width="7.625" style="1" hidden="1" customWidth="1"/>
    <col min="11" max="11" width="9.375" style="1" customWidth="1"/>
    <col min="12" max="12" width="10.125" style="1" hidden="1" customWidth="1"/>
    <col min="13" max="13" width="10.125" style="1" customWidth="1"/>
    <col min="14" max="15" width="11.375" style="1" customWidth="1"/>
    <col min="16" max="16" width="14.725" style="1" customWidth="1"/>
    <col min="17" max="254" width="9" style="1" customWidth="1"/>
    <col min="255" max="16382" width="9" style="3"/>
  </cols>
  <sheetData>
    <row r="1" ht="17" customHeight="1" spans="1:2">
      <c r="A1" s="4" t="s">
        <v>0</v>
      </c>
      <c r="B1" s="4"/>
    </row>
    <row r="2" s="1" customFormat="1" ht="30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54" customHeight="1" spans="1:16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/>
      <c r="I3" s="17" t="s">
        <v>9</v>
      </c>
      <c r="J3" s="17" t="s">
        <v>9</v>
      </c>
      <c r="K3" s="18" t="s">
        <v>10</v>
      </c>
      <c r="L3" s="19" t="s">
        <v>11</v>
      </c>
      <c r="M3" s="18" t="s">
        <v>12</v>
      </c>
      <c r="N3" s="18" t="s">
        <v>13</v>
      </c>
      <c r="O3" s="6" t="s">
        <v>14</v>
      </c>
      <c r="P3" s="6" t="s">
        <v>15</v>
      </c>
    </row>
    <row r="4" s="2" customFormat="1" ht="25" customHeight="1" spans="1:16">
      <c r="A4" s="9" t="s">
        <v>16</v>
      </c>
      <c r="B4" s="10"/>
      <c r="C4" s="11">
        <f>C5+C27+C34+C40</f>
        <v>18</v>
      </c>
      <c r="D4" s="10"/>
      <c r="E4" s="10"/>
      <c r="F4" s="12"/>
      <c r="G4" s="13"/>
      <c r="H4" s="14"/>
      <c r="I4" s="14"/>
      <c r="J4" s="14"/>
      <c r="K4" s="18">
        <f t="shared" ref="K4:O4" si="0">K5+K27+K34+K40</f>
        <v>10244</v>
      </c>
      <c r="L4" s="18">
        <f>L5+L27+L34+L40</f>
        <v>10244</v>
      </c>
      <c r="M4" s="18">
        <f>M5+M27+M34+M40</f>
        <v>4873</v>
      </c>
      <c r="N4" s="18">
        <f>N5+N27+N34+N40</f>
        <v>5371</v>
      </c>
      <c r="O4" s="18">
        <f>O5+O27+O34+O40</f>
        <v>5371</v>
      </c>
      <c r="P4" s="11"/>
    </row>
    <row r="5" s="2" customFormat="1" ht="25" customHeight="1" spans="1:16">
      <c r="A5" s="6"/>
      <c r="B5" s="8" t="s">
        <v>17</v>
      </c>
      <c r="C5" s="11">
        <f>C6+C12+C17+C20+C23+C25</f>
        <v>10</v>
      </c>
      <c r="D5" s="15"/>
      <c r="E5" s="15"/>
      <c r="F5" s="16"/>
      <c r="G5" s="15"/>
      <c r="H5" s="16"/>
      <c r="I5" s="16"/>
      <c r="J5" s="16"/>
      <c r="K5" s="6">
        <f t="shared" ref="K5:O5" si="1">K6+K12+K17+K20+K23+K25</f>
        <v>5798</v>
      </c>
      <c r="L5" s="6">
        <f>L6+L12+L17+L20+L23+L25</f>
        <v>5798</v>
      </c>
      <c r="M5" s="6">
        <f>M6+M12+M17+M20+M23+M25</f>
        <v>2870</v>
      </c>
      <c r="N5" s="6">
        <f>N6+N12+N17+N20+N23+N25</f>
        <v>2928</v>
      </c>
      <c r="O5" s="6">
        <f>O6+O12+O17+O20+O23+O25</f>
        <v>2928</v>
      </c>
      <c r="P5" s="11"/>
    </row>
    <row r="6" s="2" customFormat="1" ht="25" customHeight="1" spans="1:16">
      <c r="A6" s="8" t="s">
        <v>18</v>
      </c>
      <c r="B6" s="8" t="s">
        <v>19</v>
      </c>
      <c r="C6" s="8">
        <v>2</v>
      </c>
      <c r="D6" s="15"/>
      <c r="E6" s="15"/>
      <c r="F6" s="16"/>
      <c r="G6" s="15"/>
      <c r="H6" s="16"/>
      <c r="I6" s="16"/>
      <c r="J6" s="16"/>
      <c r="K6" s="6">
        <f t="shared" ref="K6:O6" si="2">SUM(K7:K11)</f>
        <v>1274</v>
      </c>
      <c r="L6" s="6">
        <f>SUM(L7:L11)</f>
        <v>1274</v>
      </c>
      <c r="M6" s="6">
        <f>SUM(M7:M11)</f>
        <v>639</v>
      </c>
      <c r="N6" s="6">
        <f>SUM(N7:N11)</f>
        <v>635</v>
      </c>
      <c r="O6" s="6">
        <f>SUM(O7:O11)</f>
        <v>635</v>
      </c>
      <c r="P6" s="8"/>
    </row>
    <row r="7" s="1" customFormat="1" ht="33" customHeight="1" spans="1:16">
      <c r="A7" s="16">
        <v>1</v>
      </c>
      <c r="B7" s="15" t="s">
        <v>20</v>
      </c>
      <c r="C7" s="15" t="s">
        <v>21</v>
      </c>
      <c r="D7" s="15" t="s">
        <v>22</v>
      </c>
      <c r="E7" s="15" t="s">
        <v>19</v>
      </c>
      <c r="F7" s="15">
        <v>30</v>
      </c>
      <c r="G7" s="15" t="s">
        <v>23</v>
      </c>
      <c r="H7" s="15" t="s">
        <v>24</v>
      </c>
      <c r="I7" s="16">
        <v>240</v>
      </c>
      <c r="J7" s="16">
        <v>90</v>
      </c>
      <c r="K7" s="16">
        <f t="shared" ref="K7:K11" si="3">J7*1.3</f>
        <v>117</v>
      </c>
      <c r="L7" s="16">
        <f>I7*1.3</f>
        <v>312</v>
      </c>
      <c r="M7" s="16">
        <v>157</v>
      </c>
      <c r="N7" s="16">
        <f t="shared" ref="N7:N10" si="4">L7-M7</f>
        <v>155</v>
      </c>
      <c r="O7" s="16">
        <f>N7+N9</f>
        <v>480</v>
      </c>
      <c r="P7" s="15">
        <v>1.3</v>
      </c>
    </row>
    <row r="8" s="1" customFormat="1" ht="33" customHeight="1" spans="1:16">
      <c r="A8" s="16"/>
      <c r="B8" s="15"/>
      <c r="C8" s="15"/>
      <c r="D8" s="15"/>
      <c r="E8" s="15"/>
      <c r="F8" s="15"/>
      <c r="G8" s="16"/>
      <c r="H8" s="15" t="s">
        <v>25</v>
      </c>
      <c r="I8" s="16"/>
      <c r="J8" s="16">
        <v>150</v>
      </c>
      <c r="K8" s="16">
        <f>J8*1.3</f>
        <v>195</v>
      </c>
      <c r="L8" s="16"/>
      <c r="M8" s="16"/>
      <c r="N8" s="16"/>
      <c r="O8" s="16"/>
      <c r="P8" s="16"/>
    </row>
    <row r="9" s="1" customFormat="1" ht="53" customHeight="1" spans="1:16">
      <c r="A9" s="16"/>
      <c r="B9" s="15"/>
      <c r="C9" s="15"/>
      <c r="D9" s="15"/>
      <c r="E9" s="15"/>
      <c r="F9" s="15"/>
      <c r="G9" s="15" t="s">
        <v>26</v>
      </c>
      <c r="H9" s="15"/>
      <c r="I9" s="16">
        <v>500</v>
      </c>
      <c r="J9" s="16">
        <v>500</v>
      </c>
      <c r="K9" s="16">
        <f>J9*1.3</f>
        <v>650</v>
      </c>
      <c r="L9" s="15">
        <f>K9</f>
        <v>650</v>
      </c>
      <c r="M9" s="15">
        <v>325</v>
      </c>
      <c r="N9" s="15">
        <f>L9-M9</f>
        <v>325</v>
      </c>
      <c r="O9" s="16"/>
      <c r="P9" s="15">
        <v>1.3</v>
      </c>
    </row>
    <row r="10" s="1" customFormat="1" ht="33" customHeight="1" spans="1:16">
      <c r="A10" s="16">
        <v>2</v>
      </c>
      <c r="B10" s="15" t="s">
        <v>20</v>
      </c>
      <c r="C10" s="15" t="s">
        <v>27</v>
      </c>
      <c r="D10" s="15"/>
      <c r="E10" s="15"/>
      <c r="F10" s="16">
        <v>30</v>
      </c>
      <c r="G10" s="15" t="s">
        <v>23</v>
      </c>
      <c r="H10" s="15" t="s">
        <v>24</v>
      </c>
      <c r="I10" s="16">
        <v>240</v>
      </c>
      <c r="J10" s="16">
        <v>90</v>
      </c>
      <c r="K10" s="16">
        <f>J10*1.3</f>
        <v>117</v>
      </c>
      <c r="L10" s="16">
        <f>I10*1.3</f>
        <v>312</v>
      </c>
      <c r="M10" s="16">
        <v>157</v>
      </c>
      <c r="N10" s="16">
        <f>L10-M10</f>
        <v>155</v>
      </c>
      <c r="O10" s="16">
        <f t="shared" ref="O10:O16" si="5">N10</f>
        <v>155</v>
      </c>
      <c r="P10" s="15">
        <v>1.3</v>
      </c>
    </row>
    <row r="11" s="1" customFormat="1" ht="33" customHeight="1" spans="1:16">
      <c r="A11" s="16"/>
      <c r="B11" s="16"/>
      <c r="C11" s="16"/>
      <c r="D11" s="16"/>
      <c r="E11" s="16"/>
      <c r="F11" s="16"/>
      <c r="G11" s="16"/>
      <c r="H11" s="15" t="s">
        <v>25</v>
      </c>
      <c r="I11" s="16"/>
      <c r="J11" s="16">
        <v>150</v>
      </c>
      <c r="K11" s="16">
        <f>J11*1.3</f>
        <v>195</v>
      </c>
      <c r="L11" s="16"/>
      <c r="M11" s="16"/>
      <c r="N11" s="16"/>
      <c r="O11" s="16"/>
      <c r="P11" s="16"/>
    </row>
    <row r="12" s="2" customFormat="1" ht="25" customHeight="1" spans="1:16">
      <c r="A12" s="8" t="s">
        <v>28</v>
      </c>
      <c r="B12" s="8" t="s">
        <v>29</v>
      </c>
      <c r="C12" s="8">
        <v>3</v>
      </c>
      <c r="D12" s="15"/>
      <c r="E12" s="15"/>
      <c r="F12" s="16"/>
      <c r="G12" s="15"/>
      <c r="H12" s="16"/>
      <c r="I12" s="16"/>
      <c r="J12" s="16"/>
      <c r="K12" s="6">
        <f t="shared" ref="K12:O12" si="6">SUM(K13:K16)</f>
        <v>1612</v>
      </c>
      <c r="L12" s="6">
        <f>SUM(L13:L16)</f>
        <v>1612</v>
      </c>
      <c r="M12" s="6">
        <f>SUM(M13:M16)</f>
        <v>809</v>
      </c>
      <c r="N12" s="6">
        <f>SUM(N13:N16)</f>
        <v>803</v>
      </c>
      <c r="O12" s="6">
        <f>SUM(O13:O16)</f>
        <v>803</v>
      </c>
      <c r="P12" s="8"/>
    </row>
    <row r="13" s="1" customFormat="1" ht="33" customHeight="1" spans="1:16">
      <c r="A13" s="16">
        <v>3</v>
      </c>
      <c r="B13" s="16" t="s">
        <v>30</v>
      </c>
      <c r="C13" s="16" t="s">
        <v>31</v>
      </c>
      <c r="D13" s="16" t="s">
        <v>22</v>
      </c>
      <c r="E13" s="16" t="s">
        <v>29</v>
      </c>
      <c r="F13" s="16">
        <v>30</v>
      </c>
      <c r="G13" s="16" t="s">
        <v>23</v>
      </c>
      <c r="H13" s="15" t="s">
        <v>24</v>
      </c>
      <c r="I13" s="16">
        <v>240</v>
      </c>
      <c r="J13" s="16">
        <v>90</v>
      </c>
      <c r="K13" s="16">
        <f t="shared" ref="K13:K16" si="7">J13*1.3</f>
        <v>117</v>
      </c>
      <c r="L13" s="16">
        <f>I13*1.3</f>
        <v>312</v>
      </c>
      <c r="M13" s="16">
        <v>157</v>
      </c>
      <c r="N13" s="16">
        <f>L13-M13</f>
        <v>155</v>
      </c>
      <c r="O13" s="16">
        <f>N13</f>
        <v>155</v>
      </c>
      <c r="P13" s="16">
        <v>1.3</v>
      </c>
    </row>
    <row r="14" s="1" customFormat="1" ht="33" customHeight="1" spans="1:16">
      <c r="A14" s="16"/>
      <c r="B14" s="16"/>
      <c r="C14" s="16"/>
      <c r="D14" s="16"/>
      <c r="E14" s="16"/>
      <c r="F14" s="16"/>
      <c r="G14" s="16"/>
      <c r="H14" s="15" t="s">
        <v>25</v>
      </c>
      <c r="I14" s="16"/>
      <c r="J14" s="16">
        <v>150</v>
      </c>
      <c r="K14" s="16">
        <f>J14*1.3</f>
        <v>195</v>
      </c>
      <c r="L14" s="16"/>
      <c r="M14" s="16"/>
      <c r="N14" s="16"/>
      <c r="O14" s="16"/>
      <c r="P14" s="16"/>
    </row>
    <row r="15" s="1" customFormat="1" ht="53" customHeight="1" spans="1:16">
      <c r="A15" s="15">
        <v>4</v>
      </c>
      <c r="B15" s="15" t="s">
        <v>30</v>
      </c>
      <c r="C15" s="15" t="s">
        <v>32</v>
      </c>
      <c r="D15" s="15"/>
      <c r="E15" s="15"/>
      <c r="F15" s="15">
        <v>60</v>
      </c>
      <c r="G15" s="15" t="s">
        <v>26</v>
      </c>
      <c r="H15" s="15"/>
      <c r="I15" s="16">
        <v>500</v>
      </c>
      <c r="J15" s="16">
        <v>500</v>
      </c>
      <c r="K15" s="16">
        <f>J15*1.3</f>
        <v>650</v>
      </c>
      <c r="L15" s="15">
        <f>K15</f>
        <v>650</v>
      </c>
      <c r="M15" s="15">
        <v>326</v>
      </c>
      <c r="N15" s="15">
        <f>K15-M15</f>
        <v>324</v>
      </c>
      <c r="O15" s="15">
        <f>N15</f>
        <v>324</v>
      </c>
      <c r="P15" s="15">
        <v>1.3</v>
      </c>
    </row>
    <row r="16" s="1" customFormat="1" ht="53" customHeight="1" spans="1:16">
      <c r="A16" s="15">
        <v>5</v>
      </c>
      <c r="B16" s="15" t="s">
        <v>20</v>
      </c>
      <c r="C16" s="15" t="s">
        <v>33</v>
      </c>
      <c r="D16" s="15"/>
      <c r="E16" s="15"/>
      <c r="F16" s="15">
        <v>45</v>
      </c>
      <c r="G16" s="15" t="s">
        <v>26</v>
      </c>
      <c r="H16" s="15"/>
      <c r="I16" s="16">
        <v>500</v>
      </c>
      <c r="J16" s="16">
        <f>I16</f>
        <v>500</v>
      </c>
      <c r="K16" s="16">
        <f>J16*1.3</f>
        <v>650</v>
      </c>
      <c r="L16" s="15">
        <f>K16</f>
        <v>650</v>
      </c>
      <c r="M16" s="15">
        <v>326</v>
      </c>
      <c r="N16" s="15">
        <f>K16-M16</f>
        <v>324</v>
      </c>
      <c r="O16" s="15">
        <f>N16</f>
        <v>324</v>
      </c>
      <c r="P16" s="15">
        <v>1.3</v>
      </c>
    </row>
    <row r="17" s="2" customFormat="1" ht="25" customHeight="1" spans="1:16">
      <c r="A17" s="8" t="s">
        <v>34</v>
      </c>
      <c r="B17" s="8" t="s">
        <v>35</v>
      </c>
      <c r="C17" s="8">
        <v>1</v>
      </c>
      <c r="D17" s="15"/>
      <c r="E17" s="15"/>
      <c r="F17" s="16"/>
      <c r="G17" s="15"/>
      <c r="H17" s="16"/>
      <c r="I17" s="16"/>
      <c r="J17" s="16"/>
      <c r="K17" s="6">
        <f>K18+K19</f>
        <v>312</v>
      </c>
      <c r="L17" s="6">
        <f t="shared" ref="L17:O17" si="8">L18</f>
        <v>312</v>
      </c>
      <c r="M17" s="6">
        <f>M18</f>
        <v>157</v>
      </c>
      <c r="N17" s="6">
        <f>N18</f>
        <v>155</v>
      </c>
      <c r="O17" s="6">
        <f>O18</f>
        <v>155</v>
      </c>
      <c r="P17" s="8"/>
    </row>
    <row r="18" s="1" customFormat="1" ht="33" customHeight="1" spans="1:16">
      <c r="A18" s="16">
        <v>6</v>
      </c>
      <c r="B18" s="15" t="s">
        <v>36</v>
      </c>
      <c r="C18" s="15" t="s">
        <v>37</v>
      </c>
      <c r="D18" s="16" t="s">
        <v>22</v>
      </c>
      <c r="E18" s="15" t="s">
        <v>35</v>
      </c>
      <c r="F18" s="16">
        <v>30</v>
      </c>
      <c r="G18" s="16" t="s">
        <v>23</v>
      </c>
      <c r="H18" s="15" t="s">
        <v>24</v>
      </c>
      <c r="I18" s="16">
        <v>240</v>
      </c>
      <c r="J18" s="16">
        <v>90</v>
      </c>
      <c r="K18" s="16">
        <f t="shared" ref="K18:K22" si="9">J18*1.3</f>
        <v>117</v>
      </c>
      <c r="L18" s="15">
        <f t="shared" ref="L18:L22" si="10">I18*1.3</f>
        <v>312</v>
      </c>
      <c r="M18" s="15">
        <v>157</v>
      </c>
      <c r="N18" s="15">
        <f t="shared" ref="N18:N22" si="11">L18-M18</f>
        <v>155</v>
      </c>
      <c r="O18" s="15">
        <f t="shared" ref="O18:O22" si="12">N18</f>
        <v>155</v>
      </c>
      <c r="P18" s="16">
        <v>1.3</v>
      </c>
    </row>
    <row r="19" s="1" customFormat="1" ht="33" customHeight="1" spans="1:16">
      <c r="A19" s="16"/>
      <c r="B19" s="16"/>
      <c r="C19" s="16"/>
      <c r="D19" s="16"/>
      <c r="E19" s="16"/>
      <c r="F19" s="16"/>
      <c r="G19" s="16"/>
      <c r="H19" s="15" t="s">
        <v>25</v>
      </c>
      <c r="I19" s="16"/>
      <c r="J19" s="16">
        <v>150</v>
      </c>
      <c r="K19" s="16">
        <f>J19*1.3</f>
        <v>195</v>
      </c>
      <c r="L19" s="15"/>
      <c r="M19" s="15"/>
      <c r="N19" s="15"/>
      <c r="O19" s="15"/>
      <c r="P19" s="16"/>
    </row>
    <row r="20" s="1" customFormat="1" ht="25" customHeight="1" spans="1:16">
      <c r="A20" s="8" t="s">
        <v>38</v>
      </c>
      <c r="B20" s="8" t="s">
        <v>39</v>
      </c>
      <c r="C20" s="8">
        <v>2</v>
      </c>
      <c r="D20" s="15"/>
      <c r="E20" s="15"/>
      <c r="F20" s="16"/>
      <c r="G20" s="15"/>
      <c r="H20" s="16"/>
      <c r="I20" s="16"/>
      <c r="J20" s="16"/>
      <c r="K20" s="6">
        <f t="shared" ref="K20:O20" si="13">SUM(K21:K22)</f>
        <v>1300</v>
      </c>
      <c r="L20" s="6">
        <f>SUM(L21:L22)</f>
        <v>1300</v>
      </c>
      <c r="M20" s="6">
        <f>SUM(M21:M22)</f>
        <v>652</v>
      </c>
      <c r="N20" s="6">
        <f>SUM(N21:N22)</f>
        <v>648</v>
      </c>
      <c r="O20" s="6">
        <f>SUM(O21:O22)</f>
        <v>648</v>
      </c>
      <c r="P20" s="8"/>
    </row>
    <row r="21" s="1" customFormat="1" ht="53" customHeight="1" spans="1:16">
      <c r="A21" s="15">
        <v>7</v>
      </c>
      <c r="B21" s="15" t="s">
        <v>40</v>
      </c>
      <c r="C21" s="15" t="s">
        <v>41</v>
      </c>
      <c r="D21" s="15" t="s">
        <v>22</v>
      </c>
      <c r="E21" s="15" t="s">
        <v>39</v>
      </c>
      <c r="F21" s="15">
        <v>30</v>
      </c>
      <c r="G21" s="15" t="s">
        <v>26</v>
      </c>
      <c r="H21" s="15"/>
      <c r="I21" s="16">
        <v>500</v>
      </c>
      <c r="J21" s="16">
        <v>500</v>
      </c>
      <c r="K21" s="16">
        <f>J21*1.3</f>
        <v>650</v>
      </c>
      <c r="L21" s="15">
        <f>I21*1.3</f>
        <v>650</v>
      </c>
      <c r="M21" s="15">
        <v>326</v>
      </c>
      <c r="N21" s="15">
        <f>L21-M21</f>
        <v>324</v>
      </c>
      <c r="O21" s="15">
        <f>N21</f>
        <v>324</v>
      </c>
      <c r="P21" s="15">
        <v>1.3</v>
      </c>
    </row>
    <row r="22" s="1" customFormat="1" ht="53" customHeight="1" spans="1:16">
      <c r="A22" s="15">
        <v>8</v>
      </c>
      <c r="B22" s="15" t="s">
        <v>20</v>
      </c>
      <c r="C22" s="15" t="s">
        <v>42</v>
      </c>
      <c r="D22" s="15"/>
      <c r="E22" s="15"/>
      <c r="F22" s="15">
        <v>45</v>
      </c>
      <c r="G22" s="15" t="s">
        <v>26</v>
      </c>
      <c r="H22" s="15"/>
      <c r="I22" s="16">
        <v>500</v>
      </c>
      <c r="J22" s="16">
        <v>500</v>
      </c>
      <c r="K22" s="16">
        <f>J22*1.3</f>
        <v>650</v>
      </c>
      <c r="L22" s="15">
        <f>I22*1.3</f>
        <v>650</v>
      </c>
      <c r="M22" s="15">
        <v>326</v>
      </c>
      <c r="N22" s="15">
        <f>L22-M22</f>
        <v>324</v>
      </c>
      <c r="O22" s="15">
        <f>N22</f>
        <v>324</v>
      </c>
      <c r="P22" s="15">
        <v>1.3</v>
      </c>
    </row>
    <row r="23" s="1" customFormat="1" ht="25" customHeight="1" spans="1:16">
      <c r="A23" s="8" t="s">
        <v>43</v>
      </c>
      <c r="B23" s="8" t="s">
        <v>44</v>
      </c>
      <c r="C23" s="8">
        <v>1</v>
      </c>
      <c r="D23" s="15"/>
      <c r="E23" s="15"/>
      <c r="F23" s="16"/>
      <c r="G23" s="15"/>
      <c r="H23" s="16"/>
      <c r="I23" s="16"/>
      <c r="J23" s="16"/>
      <c r="K23" s="6">
        <f t="shared" ref="K23:O23" si="14">K24</f>
        <v>650</v>
      </c>
      <c r="L23" s="6">
        <f>L24</f>
        <v>650</v>
      </c>
      <c r="M23" s="6">
        <f>M24</f>
        <v>287</v>
      </c>
      <c r="N23" s="6">
        <f>N24</f>
        <v>363</v>
      </c>
      <c r="O23" s="6">
        <f>O24</f>
        <v>363</v>
      </c>
      <c r="P23" s="8"/>
    </row>
    <row r="24" s="1" customFormat="1" ht="53" customHeight="1" spans="1:16">
      <c r="A24" s="15">
        <v>9</v>
      </c>
      <c r="B24" s="15" t="s">
        <v>45</v>
      </c>
      <c r="C24" s="15" t="s">
        <v>46</v>
      </c>
      <c r="D24" s="15"/>
      <c r="E24" s="15"/>
      <c r="F24" s="15">
        <v>60</v>
      </c>
      <c r="G24" s="15" t="s">
        <v>26</v>
      </c>
      <c r="H24" s="15"/>
      <c r="I24" s="16">
        <v>500</v>
      </c>
      <c r="J24" s="16">
        <v>500</v>
      </c>
      <c r="K24" s="16">
        <f>I24*1.3</f>
        <v>650</v>
      </c>
      <c r="L24" s="15">
        <f>K24</f>
        <v>650</v>
      </c>
      <c r="M24" s="15">
        <v>287</v>
      </c>
      <c r="N24" s="15">
        <f t="shared" ref="N24:N29" si="15">L24-M24</f>
        <v>363</v>
      </c>
      <c r="O24" s="15">
        <f t="shared" ref="O24:O29" si="16">N24</f>
        <v>363</v>
      </c>
      <c r="P24" s="15">
        <v>1.3</v>
      </c>
    </row>
    <row r="25" s="1" customFormat="1" ht="25" customHeight="1" spans="1:254">
      <c r="A25" s="8" t="s">
        <v>47</v>
      </c>
      <c r="B25" s="8" t="s">
        <v>48</v>
      </c>
      <c r="C25" s="8">
        <v>1</v>
      </c>
      <c r="D25" s="16"/>
      <c r="E25" s="15"/>
      <c r="F25" s="16"/>
      <c r="G25" s="16"/>
      <c r="H25" s="16"/>
      <c r="I25" s="6"/>
      <c r="J25" s="6"/>
      <c r="K25" s="6">
        <f t="shared" ref="K25:O25" si="17">K26</f>
        <v>650</v>
      </c>
      <c r="L25" s="6">
        <f>L26</f>
        <v>650</v>
      </c>
      <c r="M25" s="6">
        <f>M26</f>
        <v>326</v>
      </c>
      <c r="N25" s="8">
        <f>N26</f>
        <v>324</v>
      </c>
      <c r="O25" s="8">
        <f>O26</f>
        <v>324</v>
      </c>
      <c r="P25" s="8"/>
      <c r="IS25" s="8"/>
      <c r="IT25" s="8"/>
    </row>
    <row r="26" s="1" customFormat="1" ht="53" customHeight="1" spans="1:16">
      <c r="A26" s="15">
        <v>10</v>
      </c>
      <c r="B26" s="15" t="s">
        <v>45</v>
      </c>
      <c r="C26" s="15" t="s">
        <v>49</v>
      </c>
      <c r="D26" s="15"/>
      <c r="E26" s="15"/>
      <c r="F26" s="15">
        <v>45</v>
      </c>
      <c r="G26" s="15" t="s">
        <v>26</v>
      </c>
      <c r="H26" s="15"/>
      <c r="I26" s="16">
        <v>500</v>
      </c>
      <c r="J26" s="16">
        <v>500</v>
      </c>
      <c r="K26" s="16">
        <f>I26*1.3</f>
        <v>650</v>
      </c>
      <c r="L26" s="15">
        <f>K26</f>
        <v>650</v>
      </c>
      <c r="M26" s="15">
        <v>326</v>
      </c>
      <c r="N26" s="15">
        <f>L26-M26</f>
        <v>324</v>
      </c>
      <c r="O26" s="15">
        <f>N26</f>
        <v>324</v>
      </c>
      <c r="P26" s="15">
        <v>1.3</v>
      </c>
    </row>
    <row r="27" s="2" customFormat="1" ht="25" customHeight="1" spans="1:16">
      <c r="A27" s="6"/>
      <c r="B27" s="8" t="s">
        <v>50</v>
      </c>
      <c r="C27" s="11">
        <f>C28+C32</f>
        <v>3</v>
      </c>
      <c r="D27" s="15"/>
      <c r="E27" s="15"/>
      <c r="F27" s="16"/>
      <c r="G27" s="15"/>
      <c r="H27" s="16"/>
      <c r="I27" s="16"/>
      <c r="J27" s="16"/>
      <c r="K27" s="6">
        <f t="shared" ref="K27:O27" si="18">K28+K32</f>
        <v>1534</v>
      </c>
      <c r="L27" s="6">
        <f>L28+L32</f>
        <v>1534</v>
      </c>
      <c r="M27" s="6">
        <f>M28+M32</f>
        <v>770</v>
      </c>
      <c r="N27" s="6">
        <f>N28+N32</f>
        <v>764</v>
      </c>
      <c r="O27" s="6">
        <f>O28+O32</f>
        <v>764</v>
      </c>
      <c r="P27" s="11"/>
    </row>
    <row r="28" s="2" customFormat="1" ht="25" customHeight="1" spans="1:16">
      <c r="A28" s="8" t="s">
        <v>18</v>
      </c>
      <c r="B28" s="8" t="s">
        <v>51</v>
      </c>
      <c r="C28" s="8">
        <v>2</v>
      </c>
      <c r="D28" s="15"/>
      <c r="E28" s="15"/>
      <c r="F28" s="16"/>
      <c r="G28" s="15"/>
      <c r="H28" s="16"/>
      <c r="I28" s="16"/>
      <c r="J28" s="16"/>
      <c r="K28" s="6">
        <f t="shared" ref="K28:O28" si="19">SUM(K29:K31)</f>
        <v>884</v>
      </c>
      <c r="L28" s="6">
        <f>SUM(L29:L31)</f>
        <v>884</v>
      </c>
      <c r="M28" s="6">
        <f>SUM(M29:M31)</f>
        <v>444</v>
      </c>
      <c r="N28" s="6">
        <f>SUM(N29:N31)</f>
        <v>440</v>
      </c>
      <c r="O28" s="6">
        <f>SUM(O29:O31)</f>
        <v>440</v>
      </c>
      <c r="P28" s="8"/>
    </row>
    <row r="29" s="1" customFormat="1" ht="33" customHeight="1" spans="1:16">
      <c r="A29" s="15">
        <v>11</v>
      </c>
      <c r="B29" s="15" t="s">
        <v>52</v>
      </c>
      <c r="C29" s="15" t="s">
        <v>53</v>
      </c>
      <c r="D29" s="15" t="s">
        <v>54</v>
      </c>
      <c r="E29" s="15" t="s">
        <v>51</v>
      </c>
      <c r="F29" s="15">
        <v>30</v>
      </c>
      <c r="G29" s="15" t="s">
        <v>23</v>
      </c>
      <c r="H29" s="15" t="s">
        <v>24</v>
      </c>
      <c r="I29" s="16">
        <v>240</v>
      </c>
      <c r="J29" s="16">
        <v>90</v>
      </c>
      <c r="K29" s="16">
        <f t="shared" ref="K29:K33" si="20">J29*1.3</f>
        <v>117</v>
      </c>
      <c r="L29" s="15">
        <f>I29*1.3</f>
        <v>312</v>
      </c>
      <c r="M29" s="15">
        <v>157</v>
      </c>
      <c r="N29" s="15">
        <f>L29-M29</f>
        <v>155</v>
      </c>
      <c r="O29" s="15">
        <f>N29</f>
        <v>155</v>
      </c>
      <c r="P29" s="15">
        <v>1.3</v>
      </c>
    </row>
    <row r="30" s="1" customFormat="1" ht="33" customHeight="1" spans="1:16">
      <c r="A30" s="15"/>
      <c r="B30" s="15"/>
      <c r="C30" s="15"/>
      <c r="D30" s="15"/>
      <c r="E30" s="15"/>
      <c r="F30" s="15"/>
      <c r="G30" s="15"/>
      <c r="H30" s="15" t="s">
        <v>25</v>
      </c>
      <c r="I30" s="16"/>
      <c r="J30" s="16">
        <v>150</v>
      </c>
      <c r="K30" s="16">
        <f>J30*1.3</f>
        <v>195</v>
      </c>
      <c r="L30" s="15"/>
      <c r="M30" s="15"/>
      <c r="N30" s="15"/>
      <c r="O30" s="15"/>
      <c r="P30" s="15"/>
    </row>
    <row r="31" s="1" customFormat="1" ht="53" customHeight="1" spans="1:16">
      <c r="A31" s="15">
        <v>12</v>
      </c>
      <c r="B31" s="15" t="s">
        <v>55</v>
      </c>
      <c r="C31" s="15" t="s">
        <v>56</v>
      </c>
      <c r="D31" s="15"/>
      <c r="E31" s="15"/>
      <c r="F31" s="15">
        <v>120</v>
      </c>
      <c r="G31" s="15" t="s">
        <v>26</v>
      </c>
      <c r="H31" s="15"/>
      <c r="I31" s="16">
        <v>440</v>
      </c>
      <c r="J31" s="16">
        <v>440</v>
      </c>
      <c r="K31" s="16">
        <f>L31</f>
        <v>572</v>
      </c>
      <c r="L31" s="15">
        <f>J31*1.3</f>
        <v>572</v>
      </c>
      <c r="M31" s="15">
        <v>287</v>
      </c>
      <c r="N31" s="15">
        <f>L31-M31</f>
        <v>285</v>
      </c>
      <c r="O31" s="15">
        <f>N31</f>
        <v>285</v>
      </c>
      <c r="P31" s="15">
        <v>1.3</v>
      </c>
    </row>
    <row r="32" s="2" customFormat="1" ht="25" customHeight="1" spans="1:16">
      <c r="A32" s="8" t="s">
        <v>28</v>
      </c>
      <c r="B32" s="8" t="s">
        <v>57</v>
      </c>
      <c r="C32" s="8">
        <v>1</v>
      </c>
      <c r="D32" s="15"/>
      <c r="E32" s="15"/>
      <c r="F32" s="16"/>
      <c r="G32" s="15"/>
      <c r="H32" s="16"/>
      <c r="I32" s="16"/>
      <c r="J32" s="16"/>
      <c r="K32" s="6">
        <f t="shared" ref="K32:O32" si="21">K33</f>
        <v>650</v>
      </c>
      <c r="L32" s="6">
        <f>L33</f>
        <v>650</v>
      </c>
      <c r="M32" s="6">
        <f>M33</f>
        <v>326</v>
      </c>
      <c r="N32" s="6">
        <f>N33</f>
        <v>324</v>
      </c>
      <c r="O32" s="6">
        <f>O33</f>
        <v>324</v>
      </c>
      <c r="P32" s="8"/>
    </row>
    <row r="33" s="1" customFormat="1" ht="53" customHeight="1" spans="1:16">
      <c r="A33" s="15">
        <v>13</v>
      </c>
      <c r="B33" s="15" t="s">
        <v>58</v>
      </c>
      <c r="C33" s="15" t="s">
        <v>59</v>
      </c>
      <c r="D33" s="15"/>
      <c r="E33" s="15"/>
      <c r="F33" s="15">
        <v>60</v>
      </c>
      <c r="G33" s="15" t="s">
        <v>26</v>
      </c>
      <c r="H33" s="15"/>
      <c r="I33" s="16">
        <v>500</v>
      </c>
      <c r="J33" s="16">
        <f t="shared" ref="J33:O33" si="22">I33</f>
        <v>500</v>
      </c>
      <c r="K33" s="16">
        <f>J33*1.3</f>
        <v>650</v>
      </c>
      <c r="L33" s="15">
        <f>K33</f>
        <v>650</v>
      </c>
      <c r="M33" s="15">
        <v>326</v>
      </c>
      <c r="N33" s="15">
        <f>K33-M33</f>
        <v>324</v>
      </c>
      <c r="O33" s="15">
        <f>N33</f>
        <v>324</v>
      </c>
      <c r="P33" s="15">
        <v>1.3</v>
      </c>
    </row>
    <row r="34" s="2" customFormat="1" ht="25" customHeight="1" spans="1:16">
      <c r="A34" s="6"/>
      <c r="B34" s="8" t="s">
        <v>60</v>
      </c>
      <c r="C34" s="11">
        <f>C35+C38</f>
        <v>3</v>
      </c>
      <c r="D34" s="15"/>
      <c r="E34" s="15"/>
      <c r="F34" s="16"/>
      <c r="G34" s="15"/>
      <c r="H34" s="16"/>
      <c r="I34" s="16"/>
      <c r="J34" s="16"/>
      <c r="K34" s="6">
        <f t="shared" ref="K34:O34" si="23">K35+K38</f>
        <v>1755</v>
      </c>
      <c r="L34" s="6">
        <f>L35+L38</f>
        <v>1755</v>
      </c>
      <c r="M34" s="6">
        <f>M35+M38</f>
        <v>881</v>
      </c>
      <c r="N34" s="6">
        <f>N35+N38</f>
        <v>874</v>
      </c>
      <c r="O34" s="6">
        <f>O35+O38</f>
        <v>874</v>
      </c>
      <c r="P34" s="11"/>
    </row>
    <row r="35" s="2" customFormat="1" ht="25" customHeight="1" spans="1:16">
      <c r="A35" s="8" t="s">
        <v>18</v>
      </c>
      <c r="B35" s="8" t="s">
        <v>61</v>
      </c>
      <c r="C35" s="8">
        <v>2</v>
      </c>
      <c r="D35" s="15"/>
      <c r="E35" s="15"/>
      <c r="F35" s="16"/>
      <c r="G35" s="15"/>
      <c r="H35" s="16"/>
      <c r="I35" s="16"/>
      <c r="J35" s="16"/>
      <c r="K35" s="6">
        <f t="shared" ref="K35:O35" si="24">SUM(K36:K37)</f>
        <v>1170</v>
      </c>
      <c r="L35" s="6">
        <f>SUM(L36:L37)</f>
        <v>1170</v>
      </c>
      <c r="M35" s="6">
        <f>SUM(M36:M37)</f>
        <v>587</v>
      </c>
      <c r="N35" s="6">
        <f>SUM(N36:N37)</f>
        <v>583</v>
      </c>
      <c r="O35" s="6">
        <f>SUM(O36:O37)</f>
        <v>583</v>
      </c>
      <c r="P35" s="8"/>
    </row>
    <row r="36" s="1" customFormat="1" ht="53" customHeight="1" spans="1:16">
      <c r="A36" s="15">
        <v>14</v>
      </c>
      <c r="B36" s="15" t="s">
        <v>62</v>
      </c>
      <c r="C36" s="15" t="s">
        <v>63</v>
      </c>
      <c r="D36" s="15"/>
      <c r="E36" s="15"/>
      <c r="F36" s="15">
        <v>45</v>
      </c>
      <c r="G36" s="15" t="s">
        <v>26</v>
      </c>
      <c r="H36" s="15"/>
      <c r="I36" s="16">
        <v>450</v>
      </c>
      <c r="J36" s="16">
        <v>450</v>
      </c>
      <c r="K36" s="16">
        <f t="shared" ref="K36:K39" si="25">L36</f>
        <v>585</v>
      </c>
      <c r="L36" s="15">
        <f t="shared" ref="L36:L39" si="26">I36*1.3</f>
        <v>585</v>
      </c>
      <c r="M36" s="15">
        <v>293</v>
      </c>
      <c r="N36" s="15">
        <f t="shared" ref="N36:N39" si="27">L36-M36</f>
        <v>292</v>
      </c>
      <c r="O36" s="15">
        <f t="shared" ref="O36:O39" si="28">N36</f>
        <v>292</v>
      </c>
      <c r="P36" s="15">
        <v>1.3</v>
      </c>
    </row>
    <row r="37" s="1" customFormat="1" ht="53" customHeight="1" spans="1:16">
      <c r="A37" s="15">
        <v>15</v>
      </c>
      <c r="B37" s="15" t="s">
        <v>64</v>
      </c>
      <c r="C37" s="15" t="s">
        <v>65</v>
      </c>
      <c r="D37" s="15"/>
      <c r="E37" s="15"/>
      <c r="F37" s="15">
        <v>45</v>
      </c>
      <c r="G37" s="15" t="s">
        <v>26</v>
      </c>
      <c r="H37" s="15"/>
      <c r="I37" s="16">
        <v>450</v>
      </c>
      <c r="J37" s="16">
        <f>I37</f>
        <v>450</v>
      </c>
      <c r="K37" s="16">
        <f>L37</f>
        <v>585</v>
      </c>
      <c r="L37" s="15">
        <f>I37*1.3</f>
        <v>585</v>
      </c>
      <c r="M37" s="15">
        <v>294</v>
      </c>
      <c r="N37" s="15">
        <f>L37-M37</f>
        <v>291</v>
      </c>
      <c r="O37" s="15">
        <f>N37</f>
        <v>291</v>
      </c>
      <c r="P37" s="15">
        <v>1.3</v>
      </c>
    </row>
    <row r="38" s="2" customFormat="1" ht="25" customHeight="1" spans="1:16">
      <c r="A38" s="8" t="s">
        <v>28</v>
      </c>
      <c r="B38" s="8" t="s">
        <v>66</v>
      </c>
      <c r="C38" s="8">
        <v>1</v>
      </c>
      <c r="D38" s="15"/>
      <c r="E38" s="15"/>
      <c r="F38" s="16"/>
      <c r="G38" s="15"/>
      <c r="H38" s="16"/>
      <c r="I38" s="16"/>
      <c r="J38" s="16"/>
      <c r="K38" s="6">
        <f t="shared" ref="K38:O38" si="29">K39</f>
        <v>585</v>
      </c>
      <c r="L38" s="6">
        <f>L39</f>
        <v>585</v>
      </c>
      <c r="M38" s="6">
        <f>M39</f>
        <v>294</v>
      </c>
      <c r="N38" s="6">
        <f>N39</f>
        <v>291</v>
      </c>
      <c r="O38" s="6">
        <f>O39</f>
        <v>291</v>
      </c>
      <c r="P38" s="8"/>
    </row>
    <row r="39" s="1" customFormat="1" ht="53" customHeight="1" spans="1:16">
      <c r="A39" s="15">
        <v>16</v>
      </c>
      <c r="B39" s="15" t="s">
        <v>67</v>
      </c>
      <c r="C39" s="15" t="s">
        <v>68</v>
      </c>
      <c r="D39" s="15"/>
      <c r="E39" s="15"/>
      <c r="F39" s="15">
        <v>30</v>
      </c>
      <c r="G39" s="15" t="s">
        <v>26</v>
      </c>
      <c r="H39" s="15"/>
      <c r="I39" s="16">
        <v>450</v>
      </c>
      <c r="J39" s="16">
        <f>I39</f>
        <v>450</v>
      </c>
      <c r="K39" s="16">
        <f>L39</f>
        <v>585</v>
      </c>
      <c r="L39" s="15">
        <f>I39*1.3</f>
        <v>585</v>
      </c>
      <c r="M39" s="15">
        <v>294</v>
      </c>
      <c r="N39" s="15">
        <f>L39-M39</f>
        <v>291</v>
      </c>
      <c r="O39" s="15">
        <f>N39</f>
        <v>291</v>
      </c>
      <c r="P39" s="15">
        <v>1.3</v>
      </c>
    </row>
    <row r="40" s="2" customFormat="1" ht="25" customHeight="1" spans="1:16">
      <c r="A40" s="6"/>
      <c r="B40" s="8" t="s">
        <v>69</v>
      </c>
      <c r="C40" s="11">
        <f>C41+C43</f>
        <v>2</v>
      </c>
      <c r="D40" s="15"/>
      <c r="E40" s="15"/>
      <c r="F40" s="16"/>
      <c r="G40" s="15"/>
      <c r="H40" s="16"/>
      <c r="I40" s="16"/>
      <c r="J40" s="16"/>
      <c r="K40" s="6">
        <f t="shared" ref="K40:O40" si="30">K41+K43</f>
        <v>1157</v>
      </c>
      <c r="L40" s="6">
        <f>L41+L43</f>
        <v>1157</v>
      </c>
      <c r="M40" s="6">
        <f>M41+M43</f>
        <v>352</v>
      </c>
      <c r="N40" s="6">
        <f>N41+N43</f>
        <v>805</v>
      </c>
      <c r="O40" s="6">
        <f>O41+O43</f>
        <v>805</v>
      </c>
      <c r="P40" s="11"/>
    </row>
    <row r="41" s="2" customFormat="1" ht="25" customHeight="1" spans="1:16">
      <c r="A41" s="8" t="s">
        <v>18</v>
      </c>
      <c r="B41" s="8" t="s">
        <v>70</v>
      </c>
      <c r="C41" s="8">
        <v>1</v>
      </c>
      <c r="D41" s="15"/>
      <c r="E41" s="15"/>
      <c r="F41" s="16"/>
      <c r="G41" s="15"/>
      <c r="H41" s="16"/>
      <c r="I41" s="16"/>
      <c r="J41" s="16"/>
      <c r="K41" s="6">
        <f t="shared" ref="K41:O41" si="31">K42</f>
        <v>559</v>
      </c>
      <c r="L41" s="6">
        <f>L42</f>
        <v>559</v>
      </c>
      <c r="M41" s="6">
        <f>M42</f>
        <v>182</v>
      </c>
      <c r="N41" s="6">
        <f>N42</f>
        <v>377</v>
      </c>
      <c r="O41" s="6">
        <f>O42</f>
        <v>377</v>
      </c>
      <c r="P41" s="8"/>
    </row>
    <row r="42" s="1" customFormat="1" ht="53" customHeight="1" spans="1:16">
      <c r="A42" s="15">
        <v>17</v>
      </c>
      <c r="B42" s="15" t="s">
        <v>71</v>
      </c>
      <c r="C42" s="15" t="s">
        <v>72</v>
      </c>
      <c r="D42" s="15"/>
      <c r="E42" s="15"/>
      <c r="F42" s="15">
        <v>30</v>
      </c>
      <c r="G42" s="15" t="s">
        <v>26</v>
      </c>
      <c r="H42" s="15"/>
      <c r="I42" s="16">
        <v>430</v>
      </c>
      <c r="J42" s="16">
        <v>430</v>
      </c>
      <c r="K42" s="16">
        <f>I42*1.3</f>
        <v>559</v>
      </c>
      <c r="L42" s="15">
        <f>K42</f>
        <v>559</v>
      </c>
      <c r="M42" s="15">
        <v>182</v>
      </c>
      <c r="N42" s="15">
        <f>L42-M42</f>
        <v>377</v>
      </c>
      <c r="O42" s="15">
        <f>N42</f>
        <v>377</v>
      </c>
      <c r="P42" s="15">
        <v>1.3</v>
      </c>
    </row>
    <row r="43" s="2" customFormat="1" ht="25" customHeight="1" spans="1:254">
      <c r="A43" s="8" t="s">
        <v>28</v>
      </c>
      <c r="B43" s="8" t="s">
        <v>73</v>
      </c>
      <c r="C43" s="8">
        <v>1</v>
      </c>
      <c r="D43" s="16"/>
      <c r="E43" s="15"/>
      <c r="F43" s="16"/>
      <c r="G43" s="16"/>
      <c r="H43" s="16"/>
      <c r="I43" s="6"/>
      <c r="J43" s="6"/>
      <c r="K43" s="6">
        <f t="shared" ref="K43:O43" si="32">K44</f>
        <v>598</v>
      </c>
      <c r="L43" s="6">
        <f>L44</f>
        <v>598</v>
      </c>
      <c r="M43" s="6">
        <f>M44</f>
        <v>170</v>
      </c>
      <c r="N43" s="8">
        <f>N44</f>
        <v>428</v>
      </c>
      <c r="O43" s="8">
        <f>O44</f>
        <v>428</v>
      </c>
      <c r="P43" s="8"/>
      <c r="IS43" s="8"/>
      <c r="IT43" s="8"/>
    </row>
    <row r="44" s="1" customFormat="1" ht="53" customHeight="1" spans="1:16">
      <c r="A44" s="15">
        <v>18</v>
      </c>
      <c r="B44" s="15" t="s">
        <v>74</v>
      </c>
      <c r="C44" s="15" t="s">
        <v>75</v>
      </c>
      <c r="D44" s="15"/>
      <c r="E44" s="15"/>
      <c r="F44" s="15">
        <v>45</v>
      </c>
      <c r="G44" s="15" t="s">
        <v>26</v>
      </c>
      <c r="H44" s="15"/>
      <c r="I44" s="16">
        <v>460</v>
      </c>
      <c r="J44" s="16">
        <v>460</v>
      </c>
      <c r="K44" s="16">
        <f>I44*1.3</f>
        <v>598</v>
      </c>
      <c r="L44" s="15">
        <f>K44</f>
        <v>598</v>
      </c>
      <c r="M44" s="15">
        <v>170</v>
      </c>
      <c r="N44" s="15">
        <f>L44-M44</f>
        <v>428</v>
      </c>
      <c r="O44" s="15">
        <f>N44</f>
        <v>428</v>
      </c>
      <c r="P44" s="15">
        <v>1.3</v>
      </c>
    </row>
  </sheetData>
  <mergeCells count="64">
    <mergeCell ref="A1:B1"/>
    <mergeCell ref="A2:P2"/>
    <mergeCell ref="G3:H3"/>
    <mergeCell ref="A4:B4"/>
    <mergeCell ref="A7:A9"/>
    <mergeCell ref="A10:A11"/>
    <mergeCell ref="A13:A14"/>
    <mergeCell ref="A18:A19"/>
    <mergeCell ref="A29:A30"/>
    <mergeCell ref="B7:B9"/>
    <mergeCell ref="B10:B11"/>
    <mergeCell ref="B13:B14"/>
    <mergeCell ref="B18:B19"/>
    <mergeCell ref="B29:B30"/>
    <mergeCell ref="C7:C9"/>
    <mergeCell ref="C10:C11"/>
    <mergeCell ref="C13:C14"/>
    <mergeCell ref="C18:C19"/>
    <mergeCell ref="C29:C30"/>
    <mergeCell ref="D7:D9"/>
    <mergeCell ref="D10:D11"/>
    <mergeCell ref="D13:D14"/>
    <mergeCell ref="D18:D19"/>
    <mergeCell ref="D29:D30"/>
    <mergeCell ref="E7:E9"/>
    <mergeCell ref="E10:E11"/>
    <mergeCell ref="E13:E14"/>
    <mergeCell ref="E18:E19"/>
    <mergeCell ref="E29:E30"/>
    <mergeCell ref="F7:F9"/>
    <mergeCell ref="F10:F11"/>
    <mergeCell ref="F13:F14"/>
    <mergeCell ref="F18:F19"/>
    <mergeCell ref="F29:F30"/>
    <mergeCell ref="G7:G8"/>
    <mergeCell ref="G10:G11"/>
    <mergeCell ref="G13:G14"/>
    <mergeCell ref="G18:G19"/>
    <mergeCell ref="G29:G30"/>
    <mergeCell ref="L7:L8"/>
    <mergeCell ref="L10:L11"/>
    <mergeCell ref="L13:L14"/>
    <mergeCell ref="L18:L19"/>
    <mergeCell ref="L29:L30"/>
    <mergeCell ref="M7:M8"/>
    <mergeCell ref="M10:M11"/>
    <mergeCell ref="M13:M14"/>
    <mergeCell ref="M18:M19"/>
    <mergeCell ref="M29:M30"/>
    <mergeCell ref="N7:N8"/>
    <mergeCell ref="N10:N11"/>
    <mergeCell ref="N13:N14"/>
    <mergeCell ref="N18:N19"/>
    <mergeCell ref="N29:N30"/>
    <mergeCell ref="O7:O9"/>
    <mergeCell ref="O10:O11"/>
    <mergeCell ref="O13:O14"/>
    <mergeCell ref="O18:O19"/>
    <mergeCell ref="O29:O30"/>
    <mergeCell ref="P7:P8"/>
    <mergeCell ref="P10:P11"/>
    <mergeCell ref="P13:P14"/>
    <mergeCell ref="P18:P19"/>
    <mergeCell ref="P29:P30"/>
  </mergeCells>
  <printOptions horizontalCentered="1"/>
  <pageMargins left="0.75" right="0.75" top="1" bottom="1" header="0.509027777777778" footer="0.509027777777778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附件8-1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袁静</dc:creator>
  <cp:lastModifiedBy>烟雨1399694792</cp:lastModifiedBy>
  <dcterms:created xsi:type="dcterms:W3CDTF">2018-12-23T15:43:02Z</dcterms:created>
  <dcterms:modified xsi:type="dcterms:W3CDTF">2018-12-23T15:47:22Z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2052-9.1.0.4555</vt:lpwstr>
  </property>
  <property fmtid="{D5CDD505-2E9C-101B-9397-08002B2CF9AE}" pid="3" name="KSORubyTemplateID">
    <vt:lpwstr>14</vt:lpwstr>
  </property>
</Properties>
</file>