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6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<sst xmlns="http://schemas.openxmlformats.org/spreadsheetml/2006/main" count="41" uniqueCount="38">
  <si>
    <t>附件2</t>
  </si>
  <si>
    <t xml:space="preserve">  </t>
  </si>
  <si>
    <t>预拨贵州省2025年中央页岩气发展专项资金并清算2024年资金项目情况表</t>
  </si>
  <si>
    <t>单位：标准万立方米、万元</t>
  </si>
  <si>
    <t>序号</t>
  </si>
  <si>
    <t>所在市</t>
  </si>
  <si>
    <t>企业名称</t>
  </si>
  <si>
    <r>
      <rPr>
        <b/>
        <sz val="15"/>
        <rFont val="Times New Roman"/>
        <charset val="0"/>
      </rPr>
      <t>2023</t>
    </r>
    <r>
      <rPr>
        <b/>
        <sz val="15"/>
        <rFont val="宋体"/>
        <charset val="0"/>
      </rPr>
      <t>年度利用情况</t>
    </r>
  </si>
  <si>
    <r>
      <rPr>
        <b/>
        <sz val="15"/>
        <rFont val="Times New Roman"/>
        <charset val="0"/>
      </rPr>
      <t>2024</t>
    </r>
    <r>
      <rPr>
        <b/>
        <sz val="15"/>
        <rFont val="宋体"/>
        <charset val="0"/>
      </rPr>
      <t>年度利用情况</t>
    </r>
  </si>
  <si>
    <t>2025年申报预计利用量⑤</t>
  </si>
  <si>
    <t>奖补范围</t>
  </si>
  <si>
    <t>分配系数</t>
  </si>
  <si>
    <r>
      <rPr>
        <b/>
        <sz val="15"/>
        <rFont val="宋体"/>
        <charset val="134"/>
      </rPr>
      <t xml:space="preserve">2024年奖补利用气量
</t>
    </r>
    <r>
      <rPr>
        <b/>
        <sz val="15"/>
        <rFont val="方正书宋_GBK"/>
        <charset val="134"/>
      </rPr>
      <t>⑪</t>
    </r>
    <r>
      <rPr>
        <b/>
        <sz val="15"/>
        <rFont val="宋体"/>
        <charset val="134"/>
      </rPr>
      <t>=⑥+(④- ②)×1.5+(⑦-⑥)×⑨</t>
    </r>
  </si>
  <si>
    <r>
      <rPr>
        <b/>
        <sz val="15"/>
        <rFont val="宋体"/>
        <charset val="134"/>
      </rPr>
      <t xml:space="preserve">2024年应奖补金额
</t>
    </r>
    <r>
      <rPr>
        <b/>
        <sz val="15"/>
        <rFont val="方正书宋_GBK"/>
        <charset val="134"/>
      </rPr>
      <t>⑫</t>
    </r>
    <r>
      <rPr>
        <b/>
        <sz val="15"/>
        <rFont val="宋体"/>
        <charset val="134"/>
      </rPr>
      <t>(矿)=</t>
    </r>
    <r>
      <rPr>
        <b/>
        <sz val="15"/>
        <rFont val="方正书宋_GBK"/>
        <charset val="134"/>
      </rPr>
      <t>⑫</t>
    </r>
    <r>
      <rPr>
        <b/>
        <sz val="15"/>
        <rFont val="宋体"/>
        <charset val="134"/>
      </rPr>
      <t>(总)÷</t>
    </r>
    <r>
      <rPr>
        <b/>
        <sz val="15"/>
        <rFont val="方正书宋_GBK"/>
        <charset val="134"/>
      </rPr>
      <t>⑪</t>
    </r>
    <r>
      <rPr>
        <b/>
        <sz val="15"/>
        <rFont val="宋体"/>
        <charset val="134"/>
      </rPr>
      <t>(总)×</t>
    </r>
    <r>
      <rPr>
        <b/>
        <sz val="15"/>
        <rFont val="方正书宋_GBK"/>
        <charset val="134"/>
      </rPr>
      <t>⑪</t>
    </r>
    <r>
      <rPr>
        <b/>
        <sz val="15"/>
        <rFont val="宋体"/>
        <charset val="134"/>
      </rPr>
      <t>(矿)</t>
    </r>
  </si>
  <si>
    <r>
      <rPr>
        <b/>
        <sz val="15"/>
        <rFont val="Times New Roman"/>
        <charset val="0"/>
      </rPr>
      <t>2024</t>
    </r>
    <r>
      <rPr>
        <b/>
        <sz val="15"/>
        <rFont val="宋体"/>
        <charset val="0"/>
      </rPr>
      <t>年已预拨补贴资金</t>
    </r>
    <r>
      <rPr>
        <b/>
        <sz val="15"/>
        <rFont val="方正书宋_GBK"/>
        <charset val="0"/>
      </rPr>
      <t>⑬</t>
    </r>
  </si>
  <si>
    <r>
      <rPr>
        <b/>
        <sz val="15"/>
        <rFont val="宋体"/>
        <charset val="134"/>
      </rPr>
      <t xml:space="preserve">2024年清算金额
</t>
    </r>
    <r>
      <rPr>
        <b/>
        <sz val="15"/>
        <rFont val="方正书宋_GBK"/>
        <charset val="134"/>
      </rPr>
      <t>⑭</t>
    </r>
    <r>
      <rPr>
        <b/>
        <sz val="15"/>
        <rFont val="宋体"/>
        <charset val="134"/>
      </rPr>
      <t>=</t>
    </r>
    <r>
      <rPr>
        <b/>
        <sz val="15"/>
        <rFont val="方正书宋_GBK"/>
        <charset val="134"/>
      </rPr>
      <t>⑫</t>
    </r>
    <r>
      <rPr>
        <b/>
        <sz val="15"/>
        <rFont val="宋体"/>
        <charset val="134"/>
      </rPr>
      <t>－</t>
    </r>
    <r>
      <rPr>
        <b/>
        <sz val="15"/>
        <rFont val="方正书宋_GBK"/>
        <charset val="134"/>
      </rPr>
      <t>⑬</t>
    </r>
  </si>
  <si>
    <t>2025年预拨金额</t>
  </si>
  <si>
    <r>
      <rPr>
        <b/>
        <sz val="15"/>
        <rFont val="宋体"/>
        <charset val="134"/>
      </rPr>
      <t xml:space="preserve">2025年本次实际下拨金额
</t>
    </r>
    <r>
      <rPr>
        <b/>
        <sz val="15"/>
        <rFont val="方正书宋_GBK"/>
        <charset val="134"/>
      </rPr>
      <t>⑱</t>
    </r>
    <r>
      <rPr>
        <b/>
        <sz val="15"/>
        <rFont val="宋体"/>
        <charset val="134"/>
      </rPr>
      <t>=</t>
    </r>
    <r>
      <rPr>
        <b/>
        <sz val="15"/>
        <rFont val="方正书宋_GBK"/>
        <charset val="134"/>
      </rPr>
      <t>⑭</t>
    </r>
    <r>
      <rPr>
        <b/>
        <sz val="15"/>
        <rFont val="宋体"/>
        <charset val="134"/>
      </rPr>
      <t>＋</t>
    </r>
    <r>
      <rPr>
        <b/>
        <sz val="15"/>
        <rFont val="方正书宋_GBK"/>
        <charset val="134"/>
      </rPr>
      <t>⑯</t>
    </r>
  </si>
  <si>
    <t xml:space="preserve">备注 </t>
  </si>
  <si>
    <t>煤层气非上网利用量
①</t>
  </si>
  <si>
    <t>取暖季非上网利用量
②</t>
  </si>
  <si>
    <r>
      <rPr>
        <b/>
        <sz val="15"/>
        <rFont val="宋体"/>
        <charset val="134"/>
      </rPr>
      <t>煤层气非上网利用量</t>
    </r>
    <r>
      <rPr>
        <b/>
        <sz val="15"/>
        <rFont val="Times New Roman"/>
        <charset val="134"/>
      </rPr>
      <t xml:space="preserve">
</t>
    </r>
    <r>
      <rPr>
        <b/>
        <sz val="15"/>
        <rFont val="Segoe UI Symbol"/>
        <charset val="134"/>
      </rPr>
      <t>③</t>
    </r>
  </si>
  <si>
    <r>
      <rPr>
        <b/>
        <sz val="15"/>
        <rFont val="宋体"/>
        <charset val="134"/>
      </rPr>
      <t>取暖季非上网利用量</t>
    </r>
    <r>
      <rPr>
        <b/>
        <sz val="15"/>
        <rFont val="Times New Roman"/>
        <charset val="134"/>
      </rPr>
      <t xml:space="preserve">
</t>
    </r>
    <r>
      <rPr>
        <b/>
        <sz val="15"/>
        <rFont val="Segoe UI Symbol"/>
        <charset val="134"/>
      </rPr>
      <t>④</t>
    </r>
  </si>
  <si>
    <t>2023年
⑥=①</t>
  </si>
  <si>
    <t>2024年
⑦=③</t>
  </si>
  <si>
    <t>2025年预计奖补范围数
⑧=⑤</t>
  </si>
  <si>
    <t>2023年同比增长</t>
  </si>
  <si>
    <t>2024年
⑨</t>
  </si>
  <si>
    <t>2025年预计分配系数
⑩</t>
  </si>
  <si>
    <r>
      <rPr>
        <b/>
        <sz val="15"/>
        <rFont val="宋体"/>
        <charset val="134"/>
      </rPr>
      <t xml:space="preserve">已预拨
</t>
    </r>
    <r>
      <rPr>
        <b/>
        <sz val="15"/>
        <rFont val="方正书宋_GBK"/>
        <charset val="134"/>
      </rPr>
      <t>⑮</t>
    </r>
  </si>
  <si>
    <r>
      <rPr>
        <b/>
        <sz val="15"/>
        <rFont val="宋体"/>
        <charset val="134"/>
      </rPr>
      <t xml:space="preserve">本次预拨
</t>
    </r>
    <r>
      <rPr>
        <b/>
        <sz val="15"/>
        <rFont val="方正书宋_GBK"/>
        <charset val="134"/>
      </rPr>
      <t>⑯</t>
    </r>
  </si>
  <si>
    <r>
      <rPr>
        <b/>
        <sz val="15"/>
        <rFont val="宋体"/>
        <charset val="134"/>
      </rPr>
      <t xml:space="preserve">共计
</t>
    </r>
    <r>
      <rPr>
        <b/>
        <sz val="15"/>
        <rFont val="方正书宋_GBK"/>
        <charset val="134"/>
      </rPr>
      <t>⑰</t>
    </r>
    <r>
      <rPr>
        <b/>
        <sz val="15"/>
        <rFont val="宋体"/>
        <charset val="134"/>
      </rPr>
      <t>=</t>
    </r>
    <r>
      <rPr>
        <b/>
        <sz val="15"/>
        <rFont val="方正书宋_GBK"/>
        <charset val="134"/>
      </rPr>
      <t>⑮</t>
    </r>
    <r>
      <rPr>
        <b/>
        <sz val="15"/>
        <rFont val="宋体"/>
        <charset val="134"/>
      </rPr>
      <t>+</t>
    </r>
    <r>
      <rPr>
        <b/>
        <sz val="15"/>
        <rFont val="方正书宋_GBK"/>
        <charset val="134"/>
      </rPr>
      <t>⑯</t>
    </r>
  </si>
  <si>
    <t>一、全省页岩气抽采利用合计</t>
  </si>
  <si>
    <t>遵义市</t>
  </si>
  <si>
    <t>贵州页岩气勘探开发有限责任公司</t>
  </si>
  <si>
    <t>中石化西南油气分公司</t>
  </si>
  <si>
    <r>
      <rPr>
        <sz val="15"/>
        <rFont val="Times New Roman"/>
        <charset val="0"/>
      </rPr>
      <t>2025</t>
    </r>
    <r>
      <rPr>
        <sz val="15"/>
        <rFont val="方正书宋_GBK"/>
        <charset val="0"/>
      </rPr>
      <t>年后由企业自行申报，本次不予预拨。</t>
    </r>
  </si>
  <si>
    <t>中石化华东油气分公司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</si>
</sst>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5"/>
      <name val="Times New Roman"/>
      <charset val="134"/>
    </font>
    <font>
      <sz val="15"/>
      <name val="Times New Roman"/>
      <charset val="0"/>
    </font>
    <font>
      <b/>
      <sz val="15"/>
      <name val="Times New Roman"/>
      <charset val="134"/>
    </font>
    <font>
      <sz val="15"/>
      <color theme="1"/>
      <name val="Times New Roman"/>
      <charset val="134"/>
    </font>
    <font>
      <sz val="15"/>
      <name val="黑体"/>
      <charset val="0"/>
    </font>
    <font>
      <sz val="24"/>
      <name val="黑体"/>
      <charset val="0"/>
    </font>
    <font>
      <sz val="15"/>
      <name val="宋体"/>
      <charset val="134"/>
    </font>
    <font>
      <b/>
      <sz val="15"/>
      <name val="宋体"/>
      <charset val="134"/>
    </font>
    <font>
      <b/>
      <sz val="15"/>
      <name val="Times New Roman"/>
      <charset val="0"/>
    </font>
    <font>
      <b/>
      <sz val="15"/>
      <name val="宋体"/>
      <charset val="0"/>
    </font>
    <font>
      <sz val="15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2"/>
      <name val="Times New Roman"/>
      <charset val="0"/>
    </font>
    <font>
      <b/>
      <sz val="15"/>
      <name val="方正书宋_GBK"/>
      <charset val="134"/>
    </font>
    <font>
      <b/>
      <sz val="15"/>
      <name val="方正书宋_GBK"/>
      <charset val="0"/>
    </font>
    <font>
      <b/>
      <sz val="15"/>
      <name val="Segoe UI Symbol"/>
      <charset val="134"/>
    </font>
    <font>
      <sz val="15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31" fillId="27" borderId="10" applyNumberFormat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2" fillId="0" borderId="0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0" xfId="47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0" xfId="0" applyFont="true">
      <alignment vertical="center"/>
    </xf>
    <xf numFmtId="176" fontId="2" fillId="0" borderId="0" xfId="47" applyNumberFormat="true" applyFont="true" applyFill="true" applyBorder="true" applyAlignment="true">
      <alignment horizontal="center" vertical="center" wrapText="true"/>
    </xf>
    <xf numFmtId="177" fontId="2" fillId="0" borderId="0" xfId="47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vertical="center"/>
    </xf>
    <xf numFmtId="0" fontId="5" fillId="0" borderId="0" xfId="47" applyNumberFormat="true" applyFont="true" applyFill="true" applyAlignment="true">
      <alignment horizontal="left" vertical="center" wrapText="true"/>
    </xf>
    <xf numFmtId="0" fontId="6" fillId="0" borderId="0" xfId="47" applyNumberFormat="true" applyFont="true" applyFill="true" applyBorder="true" applyAlignment="true">
      <alignment horizontal="center" vertical="center" wrapText="true"/>
    </xf>
    <xf numFmtId="0" fontId="7" fillId="0" borderId="0" xfId="47" applyNumberFormat="true" applyFont="true" applyFill="true" applyBorder="true" applyAlignment="true">
      <alignment horizontal="center" vertical="center" wrapText="true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9" fillId="0" borderId="1" xfId="47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11" fillId="0" borderId="1" xfId="47" applyNumberFormat="true" applyFont="true" applyFill="true" applyBorder="true" applyAlignment="true" applyProtection="true">
      <alignment horizontal="center" vertical="center" wrapText="true"/>
    </xf>
    <xf numFmtId="0" fontId="8" fillId="0" borderId="1" xfId="47" applyNumberFormat="true" applyFont="true" applyFill="true" applyBorder="true" applyAlignment="true">
      <alignment vertical="center" wrapText="true"/>
    </xf>
    <xf numFmtId="10" fontId="9" fillId="0" borderId="1" xfId="47" applyNumberFormat="true" applyFont="true" applyFill="true" applyBorder="true" applyAlignment="true">
      <alignment horizontal="center" vertical="center" wrapText="true"/>
    </xf>
    <xf numFmtId="10" fontId="2" fillId="0" borderId="1" xfId="47" applyNumberFormat="true" applyFont="true" applyFill="true" applyBorder="true" applyAlignment="true">
      <alignment horizontal="center" vertical="center" wrapText="true"/>
    </xf>
    <xf numFmtId="176" fontId="6" fillId="0" borderId="0" xfId="47" applyNumberFormat="true" applyFont="true" applyFill="true" applyBorder="true" applyAlignment="true">
      <alignment horizontal="center" vertical="center" wrapText="true"/>
    </xf>
    <xf numFmtId="176" fontId="7" fillId="0" borderId="0" xfId="47" applyNumberFormat="true" applyFont="true" applyFill="true" applyBorder="true" applyAlignment="true">
      <alignment horizontal="center" vertical="center" wrapText="true"/>
    </xf>
    <xf numFmtId="176" fontId="8" fillId="0" borderId="1" xfId="47" applyNumberFormat="true" applyFont="true" applyFill="true" applyBorder="true" applyAlignment="true">
      <alignment horizontal="center" vertical="center" wrapText="true"/>
    </xf>
    <xf numFmtId="0" fontId="3" fillId="0" borderId="1" xfId="47" applyNumberFormat="true" applyFont="true" applyFill="true" applyBorder="true" applyAlignment="true">
      <alignment horizontal="center" vertical="center" wrapText="true"/>
    </xf>
    <xf numFmtId="176" fontId="9" fillId="0" borderId="1" xfId="47" applyNumberFormat="true" applyFont="true" applyFill="true" applyBorder="true" applyAlignment="true">
      <alignment horizontal="center" vertical="center" wrapText="true"/>
    </xf>
    <xf numFmtId="176" fontId="2" fillId="0" borderId="1" xfId="47" applyNumberFormat="true" applyFont="true" applyFill="true" applyBorder="true" applyAlignment="true">
      <alignment horizontal="center" vertical="center" wrapText="true"/>
    </xf>
    <xf numFmtId="177" fontId="6" fillId="0" borderId="0" xfId="47" applyNumberFormat="true" applyFont="true" applyFill="true" applyBorder="true" applyAlignment="true">
      <alignment horizontal="center" vertical="center" wrapText="true"/>
    </xf>
    <xf numFmtId="177" fontId="7" fillId="0" borderId="0" xfId="47" applyNumberFormat="true" applyFont="true" applyFill="true" applyBorder="true" applyAlignment="true">
      <alignment horizontal="center" vertical="center" wrapText="true"/>
    </xf>
    <xf numFmtId="0" fontId="8" fillId="0" borderId="0" xfId="47" applyNumberFormat="true" applyFont="true" applyFill="true" applyBorder="true" applyAlignment="true">
      <alignment horizontal="center" vertical="center" wrapText="true"/>
    </xf>
    <xf numFmtId="177" fontId="8" fillId="0" borderId="1" xfId="47" applyNumberFormat="true" applyFont="true" applyFill="true" applyBorder="true" applyAlignment="true">
      <alignment horizontal="center" vertical="center" wrapText="true"/>
    </xf>
    <xf numFmtId="177" fontId="9" fillId="0" borderId="1" xfId="47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47" applyNumberFormat="true" applyFont="true" applyFill="true" applyBorder="true" applyAlignment="true">
      <alignment horizontal="center" vertical="center" wrapText="true"/>
    </xf>
    <xf numFmtId="0" fontId="1" fillId="0" borderId="1" xfId="47" applyNumberFormat="true" applyFont="true" applyFill="true" applyBorder="true" applyAlignment="true">
      <alignment horizontal="center" vertical="center" wrapText="true"/>
    </xf>
    <xf numFmtId="177" fontId="8" fillId="0" borderId="0" xfId="47" applyNumberFormat="true" applyFont="true" applyFill="true" applyBorder="true" applyAlignment="true">
      <alignment horizontal="center" vertical="center" wrapText="true"/>
    </xf>
    <xf numFmtId="0" fontId="8" fillId="0" borderId="2" xfId="47" applyNumberFormat="true" applyFont="true" applyFill="true" applyBorder="true" applyAlignment="true">
      <alignment horizontal="center" vertical="center" wrapText="true"/>
    </xf>
    <xf numFmtId="0" fontId="9" fillId="0" borderId="0" xfId="47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vertical="center"/>
    </xf>
    <xf numFmtId="0" fontId="9" fillId="0" borderId="0" xfId="0" applyNumberFormat="true" applyFont="true" applyFill="true" applyAlignment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9"/>
  <sheetViews>
    <sheetView tabSelected="1" zoomScale="55" zoomScaleNormal="55" workbookViewId="0">
      <selection activeCell="Q19" sqref="Q19"/>
    </sheetView>
  </sheetViews>
  <sheetFormatPr defaultColWidth="9" defaultRowHeight="18"/>
  <cols>
    <col min="1" max="1" width="8" style="2" customWidth="true"/>
    <col min="2" max="2" width="8.24074074074074" style="2" customWidth="true"/>
    <col min="3" max="3" width="23.3796296296296" style="2" customWidth="true"/>
    <col min="4" max="8" width="13.0833333333333" style="2" customWidth="true"/>
    <col min="9" max="10" width="14.7037037037037" style="2" customWidth="true"/>
    <col min="11" max="11" width="14.3703703703704" style="2" customWidth="true"/>
    <col min="12" max="12" width="12.0462962962963" style="2" customWidth="true"/>
    <col min="13" max="14" width="9.7037037037037" style="2" customWidth="true"/>
    <col min="15" max="15" width="22.6388888888889" style="2" customWidth="true"/>
    <col min="16" max="16" width="17.0925925925926" style="5" customWidth="true"/>
    <col min="17" max="17" width="11.4444444444444" style="2" customWidth="true"/>
    <col min="18" max="18" width="13.3703703703704" style="6" customWidth="true"/>
    <col min="19" max="19" width="10.9074074074074" style="2" customWidth="true"/>
    <col min="20" max="20" width="9.62037037037037" style="2" customWidth="true"/>
    <col min="21" max="21" width="10.2685185185185" style="2" customWidth="true"/>
    <col min="22" max="22" width="21.8148148148148" style="6" customWidth="true"/>
    <col min="23" max="23" width="56.2314814814815" style="2" customWidth="true"/>
    <col min="24" max="31" width="9" style="2" customWidth="true"/>
    <col min="32" max="191" width="9" style="2"/>
    <col min="192" max="16348" width="9" style="1"/>
    <col min="16349" max="16384" width="9" style="7"/>
  </cols>
  <sheetData>
    <row r="1" ht="30" customHeight="true" spans="1:18">
      <c r="A1" s="8" t="s">
        <v>0</v>
      </c>
      <c r="B1" s="8"/>
      <c r="R1" s="6" t="s">
        <v>1</v>
      </c>
    </row>
    <row r="2" s="1" customFormat="true" ht="28" customHeight="true" spans="1:16382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3"/>
      <c r="Q2" s="9"/>
      <c r="R2" s="29"/>
      <c r="S2" s="9"/>
      <c r="T2" s="9"/>
      <c r="U2" s="9"/>
      <c r="V2" s="2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</row>
    <row r="3" s="2" customFormat="true" ht="27" customHeight="true" spans="1:16382">
      <c r="A3" s="10"/>
      <c r="B3" s="10"/>
      <c r="C3" s="10"/>
      <c r="H3" s="10"/>
      <c r="I3" s="10"/>
      <c r="J3" s="10"/>
      <c r="K3" s="10"/>
      <c r="L3" s="10"/>
      <c r="M3" s="10"/>
      <c r="N3" s="10"/>
      <c r="O3" s="10"/>
      <c r="P3" s="24"/>
      <c r="R3" s="30"/>
      <c r="S3" s="10"/>
      <c r="T3" s="31" t="s">
        <v>3</v>
      </c>
      <c r="U3" s="31"/>
      <c r="V3" s="37"/>
      <c r="W3" s="10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</row>
    <row r="4" s="2" customFormat="true" ht="23" customHeight="true" spans="1:209">
      <c r="A4" s="11" t="s">
        <v>4</v>
      </c>
      <c r="B4" s="11" t="s">
        <v>5</v>
      </c>
      <c r="C4" s="11" t="s">
        <v>6</v>
      </c>
      <c r="D4" s="12" t="s">
        <v>7</v>
      </c>
      <c r="E4" s="12"/>
      <c r="F4" s="12" t="s">
        <v>8</v>
      </c>
      <c r="G4" s="12"/>
      <c r="H4" s="11" t="s">
        <v>9</v>
      </c>
      <c r="I4" s="11" t="s">
        <v>10</v>
      </c>
      <c r="J4" s="11"/>
      <c r="K4" s="11"/>
      <c r="L4" s="11"/>
      <c r="M4" s="11" t="s">
        <v>11</v>
      </c>
      <c r="N4" s="11"/>
      <c r="O4" s="11" t="s">
        <v>12</v>
      </c>
      <c r="P4" s="25" t="s">
        <v>13</v>
      </c>
      <c r="Q4" s="12" t="s">
        <v>14</v>
      </c>
      <c r="R4" s="32" t="s">
        <v>15</v>
      </c>
      <c r="S4" s="11" t="s">
        <v>16</v>
      </c>
      <c r="T4" s="11"/>
      <c r="U4" s="11"/>
      <c r="V4" s="32" t="s">
        <v>17</v>
      </c>
      <c r="W4" s="38" t="s">
        <v>18</v>
      </c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</row>
    <row r="5" s="2" customFormat="true" ht="96" customHeight="true" spans="1:209">
      <c r="A5" s="11"/>
      <c r="B5" s="11"/>
      <c r="C5" s="11"/>
      <c r="D5" s="13" t="s">
        <v>19</v>
      </c>
      <c r="E5" s="13" t="s">
        <v>20</v>
      </c>
      <c r="F5" s="13" t="s">
        <v>21</v>
      </c>
      <c r="G5" s="13" t="s">
        <v>22</v>
      </c>
      <c r="H5" s="20"/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/>
      <c r="P5" s="25"/>
      <c r="Q5" s="12"/>
      <c r="R5" s="32"/>
      <c r="S5" s="11" t="s">
        <v>29</v>
      </c>
      <c r="T5" s="11" t="s">
        <v>30</v>
      </c>
      <c r="U5" s="11" t="s">
        <v>31</v>
      </c>
      <c r="V5" s="32"/>
      <c r="W5" s="38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</row>
    <row r="6" s="3" customFormat="true" ht="44" customHeight="true" spans="1:16382">
      <c r="A6" s="14" t="s">
        <v>32</v>
      </c>
      <c r="B6" s="15"/>
      <c r="C6" s="15"/>
      <c r="D6" s="16">
        <f>SUM(D7:D9)</f>
        <v>24815.26</v>
      </c>
      <c r="E6" s="16">
        <f>SUM(E7:E9)</f>
        <v>9174.71</v>
      </c>
      <c r="F6" s="12">
        <f>SUM(F7:F9)</f>
        <v>30626.03</v>
      </c>
      <c r="G6" s="12">
        <f>SUM(G7:G9)</f>
        <v>9551.34</v>
      </c>
      <c r="H6" s="12">
        <f>SUM(H7:H9)</f>
        <v>23677</v>
      </c>
      <c r="I6" s="12">
        <f>D6*1</f>
        <v>24815.26</v>
      </c>
      <c r="J6" s="12">
        <f>F6*1</f>
        <v>30626.03</v>
      </c>
      <c r="K6" s="12">
        <f>H6*1</f>
        <v>23677</v>
      </c>
      <c r="L6" s="21"/>
      <c r="M6" s="26"/>
      <c r="N6" s="12"/>
      <c r="O6" s="12">
        <f>SUM(O7:O9)</f>
        <v>37251.645</v>
      </c>
      <c r="P6" s="27">
        <v>3552</v>
      </c>
      <c r="Q6" s="15">
        <f>SUM(Q7:Q9)</f>
        <v>5364</v>
      </c>
      <c r="R6" s="33">
        <f>SUM(R7:R9)</f>
        <v>-1812</v>
      </c>
      <c r="S6" s="26">
        <f>SUM(S7:S9)</f>
        <v>2025</v>
      </c>
      <c r="T6" s="12">
        <v>1002</v>
      </c>
      <c r="U6" s="12">
        <v>3027</v>
      </c>
      <c r="V6" s="33">
        <f>SUM(V7:V9)</f>
        <v>-810</v>
      </c>
      <c r="W6" s="26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  <c r="XER6" s="43"/>
      <c r="XES6" s="43"/>
      <c r="XET6" s="43"/>
      <c r="XEU6" s="43"/>
      <c r="XEV6" s="43"/>
      <c r="XEW6" s="43"/>
      <c r="XEX6" s="43"/>
      <c r="XEY6" s="43"/>
      <c r="XEZ6" s="43"/>
      <c r="XFA6" s="43"/>
      <c r="XFB6" s="43"/>
    </row>
    <row r="7" s="4" customFormat="true" ht="38.4" spans="1:16382">
      <c r="A7" s="17">
        <v>1</v>
      </c>
      <c r="B7" s="18" t="s">
        <v>33</v>
      </c>
      <c r="C7" s="18" t="s">
        <v>34</v>
      </c>
      <c r="D7" s="19">
        <v>18939.8</v>
      </c>
      <c r="E7" s="19">
        <v>7309.62</v>
      </c>
      <c r="F7" s="19">
        <v>22827.2</v>
      </c>
      <c r="G7" s="19">
        <v>7282.07</v>
      </c>
      <c r="H7" s="17">
        <v>23677</v>
      </c>
      <c r="I7" s="17">
        <f>D7*1</f>
        <v>18939.8</v>
      </c>
      <c r="J7" s="17">
        <f>F7*1</f>
        <v>22827.2</v>
      </c>
      <c r="K7" s="17">
        <f>H7*1</f>
        <v>23677</v>
      </c>
      <c r="L7" s="22">
        <f>(J7-I7)/I7</f>
        <v>0.205250319433151</v>
      </c>
      <c r="M7" s="17">
        <v>2</v>
      </c>
      <c r="N7" s="17">
        <v>1</v>
      </c>
      <c r="O7" s="17">
        <f>(G7-E7)*1.5+I7+(J7-I7)*M7</f>
        <v>26673.275</v>
      </c>
      <c r="P7" s="28">
        <v>2543.34</v>
      </c>
      <c r="Q7" s="34">
        <v>3551</v>
      </c>
      <c r="R7" s="35">
        <f>P7-Q7</f>
        <v>-1007.66</v>
      </c>
      <c r="S7" s="36">
        <v>2025</v>
      </c>
      <c r="T7" s="17">
        <v>1002</v>
      </c>
      <c r="U7" s="17">
        <f>S7+T7</f>
        <v>3027</v>
      </c>
      <c r="V7" s="35">
        <f>R7+T7</f>
        <v>-5.65999999999985</v>
      </c>
      <c r="W7" s="1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</row>
    <row r="8" s="4" customFormat="true" ht="38.4" spans="1:16382">
      <c r="A8" s="17">
        <v>2</v>
      </c>
      <c r="B8" s="18" t="s">
        <v>33</v>
      </c>
      <c r="C8" s="18" t="s">
        <v>35</v>
      </c>
      <c r="D8" s="19">
        <v>5193.48</v>
      </c>
      <c r="E8" s="19">
        <v>1574.76</v>
      </c>
      <c r="F8" s="19">
        <v>4193.88</v>
      </c>
      <c r="G8" s="19">
        <v>1346.5</v>
      </c>
      <c r="H8" s="17"/>
      <c r="I8" s="17">
        <f>D8*1</f>
        <v>5193.48</v>
      </c>
      <c r="J8" s="17">
        <f>F8*1</f>
        <v>4193.88</v>
      </c>
      <c r="K8" s="17"/>
      <c r="L8" s="22">
        <f>(J8-I8)/I8</f>
        <v>-0.192472099632616</v>
      </c>
      <c r="M8" s="17">
        <v>1.75</v>
      </c>
      <c r="N8" s="17"/>
      <c r="O8" s="17">
        <f>(G8-E8)*1.5+I8+(J8-I8)*M8</f>
        <v>3101.79</v>
      </c>
      <c r="P8" s="28">
        <v>295.76</v>
      </c>
      <c r="Q8" s="34">
        <v>1242</v>
      </c>
      <c r="R8" s="35">
        <f>P8-Q8</f>
        <v>-946.24</v>
      </c>
      <c r="S8" s="17">
        <v>0</v>
      </c>
      <c r="T8" s="17">
        <v>0</v>
      </c>
      <c r="U8" s="17">
        <v>0</v>
      </c>
      <c r="V8" s="35">
        <f>T8+R8</f>
        <v>-946.24</v>
      </c>
      <c r="W8" s="17" t="s">
        <v>36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</row>
    <row r="9" s="4" customFormat="true" ht="38.4" spans="1:16382">
      <c r="A9" s="17">
        <v>3</v>
      </c>
      <c r="B9" s="18" t="s">
        <v>33</v>
      </c>
      <c r="C9" s="18" t="s">
        <v>37</v>
      </c>
      <c r="D9" s="19">
        <v>681.98</v>
      </c>
      <c r="E9" s="19">
        <v>290.33</v>
      </c>
      <c r="F9" s="19">
        <v>3604.95</v>
      </c>
      <c r="G9" s="19">
        <v>922.77</v>
      </c>
      <c r="H9" s="17"/>
      <c r="I9" s="17">
        <f>D9*1</f>
        <v>681.98</v>
      </c>
      <c r="J9" s="17">
        <f>F9*1</f>
        <v>3604.95</v>
      </c>
      <c r="K9" s="17"/>
      <c r="L9" s="22">
        <f>(J9-I9)/I9</f>
        <v>4.28600545470542</v>
      </c>
      <c r="M9" s="17">
        <v>2</v>
      </c>
      <c r="N9" s="17"/>
      <c r="O9" s="17">
        <f>(G9-E9)*1.5+I9+(J9-I9)*M9</f>
        <v>7476.58</v>
      </c>
      <c r="P9" s="28">
        <v>712.9</v>
      </c>
      <c r="Q9" s="34">
        <v>571</v>
      </c>
      <c r="R9" s="35">
        <f>P9-Q9</f>
        <v>141.9</v>
      </c>
      <c r="S9" s="17">
        <v>0</v>
      </c>
      <c r="T9" s="17">
        <v>0</v>
      </c>
      <c r="U9" s="17">
        <v>0</v>
      </c>
      <c r="V9" s="35">
        <f>T9+R9</f>
        <v>141.9</v>
      </c>
      <c r="W9" s="17" t="s">
        <v>36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</row>
  </sheetData>
  <autoFilter ref="A5:XFD5">
    <extLst/>
  </autoFilter>
  <mergeCells count="19">
    <mergeCell ref="A1:B1"/>
    <mergeCell ref="A2:V2"/>
    <mergeCell ref="T3:V3"/>
    <mergeCell ref="D4:E4"/>
    <mergeCell ref="F4:G4"/>
    <mergeCell ref="I4:L4"/>
    <mergeCell ref="M4:N4"/>
    <mergeCell ref="S4:U4"/>
    <mergeCell ref="A6:C6"/>
    <mergeCell ref="A4:A5"/>
    <mergeCell ref="B4:B5"/>
    <mergeCell ref="C4:C5"/>
    <mergeCell ref="H4:H5"/>
    <mergeCell ref="O4:O5"/>
    <mergeCell ref="P4:P5"/>
    <mergeCell ref="Q4:Q5"/>
    <mergeCell ref="R4:R5"/>
    <mergeCell ref="V4:V5"/>
    <mergeCell ref="W4:W5"/>
  </mergeCells>
  <pageMargins left="0.751388888888889" right="0.751388888888889" top="1" bottom="1" header="0.5" footer="0.5"/>
  <pageSetup paperSize="9" scale="3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luoheng</dc:creator>
  <cp:lastModifiedBy>ysgz</cp:lastModifiedBy>
  <dcterms:created xsi:type="dcterms:W3CDTF">2024-06-30T16:36:00Z</dcterms:created>
  <dcterms:modified xsi:type="dcterms:W3CDTF">2025-06-26T10:57:10Z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2905F4DA34314746BFEFF0109710C794_13</vt:lpwstr>
  </property>
  <property fmtid="{D5CDD505-2E9C-101B-9397-08002B2CF9AE}" pid="3" name="KSOProductBuildVer">
    <vt:lpwstr>2052-11.8.2.10422</vt:lpwstr>
  </property>
</Properties>
</file>