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</sheets>
  <definedNames>
    <definedName name="_xlnm._FilterDatabase" localSheetId="0" hidden="1">Sheet2!$A$3:$S$84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<sst xmlns="http://schemas.openxmlformats.org/spreadsheetml/2006/main" count="445" uniqueCount="166">
  <si>
    <t>附件</t>
  </si>
  <si>
    <t>2021年煤矿煤层气（煤矿瓦斯）省级奖补预拨资金（第二批）</t>
  </si>
  <si>
    <t>序号</t>
  </si>
  <si>
    <t>资金下达市（州）</t>
  </si>
  <si>
    <t>县（市、区、特区）</t>
  </si>
  <si>
    <t>所属集团公司</t>
  </si>
  <si>
    <t>企业名称</t>
  </si>
  <si>
    <t>项目名称</t>
  </si>
  <si>
    <t>抽采量
（万立方米）</t>
  </si>
  <si>
    <t>利用量
（万立方米）</t>
  </si>
  <si>
    <t>利用率（%）</t>
  </si>
  <si>
    <t>奖补基数
（元）</t>
  </si>
  <si>
    <t>利用量奖补资金（万元）</t>
  </si>
  <si>
    <t>新建项目奖补资金（万元）</t>
  </si>
  <si>
    <t>发电机组台数（台）</t>
  </si>
  <si>
    <t>总装机容量（千瓦）</t>
  </si>
  <si>
    <t>测算奖补资金
（万元）</t>
  </si>
  <si>
    <t>第一批已预拨奖补资金</t>
  </si>
  <si>
    <t>本次预拨下达奖补资金（万元）</t>
  </si>
  <si>
    <t>奖补标准</t>
  </si>
  <si>
    <t>备注</t>
  </si>
  <si>
    <r>
      <rPr>
        <b/>
        <sz val="10"/>
        <rFont val="仿宋"/>
        <charset val="134"/>
      </rPr>
      <t>全省总计</t>
    </r>
  </si>
  <si>
    <r>
      <rPr>
        <b/>
        <sz val="10"/>
        <rFont val="仿宋"/>
        <charset val="134"/>
      </rPr>
      <t>一</t>
    </r>
  </si>
  <si>
    <t>毕节市合计</t>
  </si>
  <si>
    <t>金沙县</t>
  </si>
  <si>
    <t>毕节市</t>
  </si>
  <si>
    <t>贵州林东煤业发展有限责任公司</t>
  </si>
  <si>
    <t>林东龙凤煤矿</t>
  </si>
  <si>
    <t>瓦斯抽采利用项目</t>
  </si>
  <si>
    <r>
      <rPr>
        <sz val="10"/>
        <rFont val="仿宋"/>
        <charset val="134"/>
      </rPr>
      <t>对煤矿瓦斯抽采利用率达到</t>
    </r>
    <r>
      <rPr>
        <sz val="10"/>
        <rFont val="Times New Roman"/>
        <charset val="134"/>
      </rPr>
      <t>35%-55%</t>
    </r>
    <r>
      <rPr>
        <sz val="10"/>
        <rFont val="仿宋"/>
        <charset val="134"/>
      </rPr>
      <t>（均含本数）的每立方米奖补</t>
    </r>
    <r>
      <rPr>
        <sz val="10"/>
        <rFont val="Times New Roman"/>
        <charset val="134"/>
      </rPr>
      <t>0.1</t>
    </r>
    <r>
      <rPr>
        <sz val="10"/>
        <rFont val="仿宋"/>
        <charset val="134"/>
      </rPr>
      <t>元，大于</t>
    </r>
    <r>
      <rPr>
        <sz val="10"/>
        <rFont val="Times New Roman"/>
        <charset val="134"/>
      </rPr>
      <t>55%</t>
    </r>
    <r>
      <rPr>
        <sz val="10"/>
        <rFont val="仿宋"/>
        <charset val="134"/>
      </rPr>
      <t>的每立方米奖补</t>
    </r>
    <r>
      <rPr>
        <sz val="10"/>
        <rFont val="Times New Roman"/>
        <charset val="134"/>
      </rPr>
      <t>0.2</t>
    </r>
    <r>
      <rPr>
        <sz val="10"/>
        <rFont val="仿宋"/>
        <charset val="134"/>
      </rPr>
      <t>元。</t>
    </r>
  </si>
  <si>
    <t>贵州能发电力燃料开发有限公司</t>
  </si>
  <si>
    <t>贵州林华矿业有限公司</t>
  </si>
  <si>
    <t>贵州安晟能源有限公司</t>
  </si>
  <si>
    <t>贵州金沙龙凤煤业有限公司</t>
  </si>
  <si>
    <t>贵州枫香林矿业有限公司</t>
  </si>
  <si>
    <t>枫香林煤矿</t>
  </si>
  <si>
    <t>黔西县</t>
  </si>
  <si>
    <t>贵州黔西能源开发有限公司（青龙煤矿）</t>
  </si>
  <si>
    <t>永贵能源开发有限责任公司</t>
  </si>
  <si>
    <t>新田煤矿</t>
  </si>
  <si>
    <t>高山煤矿</t>
  </si>
  <si>
    <t>贵州永基矿业投资有限公司</t>
  </si>
  <si>
    <t>耳海煤矿</t>
  </si>
  <si>
    <t>织金县</t>
  </si>
  <si>
    <t>贵州水城矿业股份有限公司</t>
  </si>
  <si>
    <t>文家坝一矿</t>
  </si>
  <si>
    <t>毕节中城能源有限责任公司</t>
  </si>
  <si>
    <t>肥田煤矿</t>
  </si>
  <si>
    <t>贵州水矿奥瑞安清洁能源有限公司</t>
  </si>
  <si>
    <t>地面煤层气利用</t>
  </si>
  <si>
    <r>
      <rPr>
        <sz val="10"/>
        <rFont val="仿宋"/>
        <charset val="134"/>
      </rPr>
      <t>煤层气地面勘探开发利用</t>
    </r>
    <r>
      <rPr>
        <sz val="10"/>
        <rFont val="Times New Roman"/>
        <charset val="134"/>
      </rPr>
      <t>(</t>
    </r>
    <r>
      <rPr>
        <sz val="10"/>
        <rFont val="仿宋"/>
        <charset val="134"/>
      </rPr>
      <t>含煤层气井下抽采瓦斯提纯利用</t>
    </r>
    <r>
      <rPr>
        <sz val="10"/>
        <rFont val="Times New Roman"/>
        <charset val="134"/>
      </rPr>
      <t>)</t>
    </r>
    <r>
      <rPr>
        <sz val="10"/>
        <rFont val="仿宋"/>
        <charset val="134"/>
      </rPr>
      <t>，省级奖励补贴</t>
    </r>
    <r>
      <rPr>
        <sz val="10"/>
        <rFont val="Times New Roman"/>
        <charset val="134"/>
      </rPr>
      <t>0.2</t>
    </r>
    <r>
      <rPr>
        <sz val="10"/>
        <rFont val="仿宋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仿宋"/>
        <charset val="134"/>
      </rPr>
      <t>立方米</t>
    </r>
  </si>
  <si>
    <t>贵州众一金彩黔矿业有限公司</t>
  </si>
  <si>
    <t>苍海煤矿</t>
  </si>
  <si>
    <t>岩脚煤矿</t>
  </si>
  <si>
    <t>贵州鲁中矿业有限公司</t>
  </si>
  <si>
    <t>安桂良煤矿</t>
  </si>
  <si>
    <t>实兴煤矿</t>
  </si>
  <si>
    <t>大方县</t>
  </si>
  <si>
    <t>贵州大方煤业有限公司小屯煤矿</t>
  </si>
  <si>
    <r>
      <rPr>
        <sz val="10"/>
        <rFont val="仿宋"/>
        <charset val="134"/>
      </rPr>
      <t>大方绿塘煤矿有限责任公司</t>
    </r>
    <r>
      <rPr>
        <sz val="10"/>
        <rFont val="Times New Roman"/>
        <charset val="134"/>
      </rPr>
      <t>(</t>
    </r>
    <r>
      <rPr>
        <sz val="10"/>
        <rFont val="仿宋"/>
        <charset val="134"/>
      </rPr>
      <t>山东能源集团贵州矿业有限公司</t>
    </r>
    <r>
      <rPr>
        <sz val="10"/>
        <rFont val="Times New Roman"/>
        <charset val="134"/>
      </rPr>
      <t>)</t>
    </r>
  </si>
  <si>
    <t>绿塘煤矿瓦斯利用项目</t>
  </si>
  <si>
    <t>大方县阳箐煤业有限责任公司</t>
  </si>
  <si>
    <t>阳箐煤矿</t>
  </si>
  <si>
    <t>新增</t>
  </si>
  <si>
    <t>贵州大西南矿业有限公司</t>
  </si>
  <si>
    <t>大方县安乐乡安益煤矿</t>
  </si>
  <si>
    <t>贵州兴伟兴能源投资有限公司</t>
  </si>
  <si>
    <t>大方县文阁乡兴达煤矿</t>
  </si>
  <si>
    <t>新建瓦斯发电项目</t>
  </si>
  <si>
    <r>
      <rPr>
        <sz val="10"/>
        <rFont val="仿宋"/>
        <charset val="134"/>
      </rPr>
      <t>对新建煤矿瓦斯发电项目，装机容量</t>
    </r>
    <r>
      <rPr>
        <sz val="10"/>
        <rFont val="Times New Roman"/>
        <charset val="134"/>
      </rPr>
      <t>1000</t>
    </r>
    <r>
      <rPr>
        <sz val="10"/>
        <rFont val="仿宋"/>
        <charset val="134"/>
      </rPr>
      <t>千瓦以上的一次性奖补</t>
    </r>
    <r>
      <rPr>
        <sz val="10"/>
        <rFont val="Times New Roman"/>
        <charset val="134"/>
      </rPr>
      <t>80</t>
    </r>
    <r>
      <rPr>
        <sz val="10"/>
        <rFont val="仿宋"/>
        <charset val="134"/>
      </rPr>
      <t>万元</t>
    </r>
  </si>
  <si>
    <t>贵州吉顺矿业有限公司</t>
  </si>
  <si>
    <t>营兴煤矿</t>
  </si>
  <si>
    <t>纳雍县</t>
  </si>
  <si>
    <t>贵州赣兴煤业有限公司</t>
  </si>
  <si>
    <t>群力煤矿</t>
  </si>
  <si>
    <t>新建瓦斯发电站</t>
  </si>
  <si>
    <t>百管委</t>
  </si>
  <si>
    <t>贵州林东矿业集团有限责任公司</t>
  </si>
  <si>
    <t>红林煤矿</t>
  </si>
  <si>
    <r>
      <rPr>
        <sz val="10"/>
        <rFont val="仿宋"/>
        <charset val="134"/>
      </rPr>
      <t>对煤矿瓦斯抽采利用率达到</t>
    </r>
    <r>
      <rPr>
        <sz val="10"/>
        <rFont val="Times New Roman"/>
        <charset val="134"/>
      </rPr>
      <t>35%-55%</t>
    </r>
    <r>
      <rPr>
        <sz val="10"/>
        <rFont val="仿宋"/>
        <charset val="134"/>
      </rPr>
      <t>（均含本数）的每立方米奖补</t>
    </r>
    <r>
      <rPr>
        <sz val="10"/>
        <rFont val="Times New Roman"/>
        <charset val="134"/>
      </rPr>
      <t>0.1</t>
    </r>
    <r>
      <rPr>
        <sz val="10"/>
        <rFont val="仿宋"/>
        <charset val="134"/>
      </rPr>
      <t>元，大于</t>
    </r>
    <r>
      <rPr>
        <sz val="10"/>
        <rFont val="Times New Roman"/>
        <charset val="134"/>
      </rPr>
      <t>55%</t>
    </r>
    <r>
      <rPr>
        <sz val="10"/>
        <rFont val="仿宋"/>
        <charset val="134"/>
      </rPr>
      <t>的每立方米奖补</t>
    </r>
    <r>
      <rPr>
        <sz val="10"/>
        <rFont val="Times New Roman"/>
        <charset val="134"/>
      </rPr>
      <t>0.3</t>
    </r>
    <r>
      <rPr>
        <sz val="10"/>
        <rFont val="仿宋"/>
        <charset val="134"/>
      </rPr>
      <t>元。</t>
    </r>
  </si>
  <si>
    <t>黔金煤矿</t>
  </si>
  <si>
    <r>
      <rPr>
        <sz val="10"/>
        <rFont val="仿宋"/>
        <charset val="134"/>
      </rPr>
      <t>对煤矿瓦斯抽采利用率达到</t>
    </r>
    <r>
      <rPr>
        <sz val="10"/>
        <rFont val="Times New Roman"/>
        <charset val="134"/>
      </rPr>
      <t>35%-55%</t>
    </r>
    <r>
      <rPr>
        <sz val="10"/>
        <rFont val="仿宋"/>
        <charset val="134"/>
      </rPr>
      <t>（均含本数）的每立方米奖补</t>
    </r>
    <r>
      <rPr>
        <sz val="10"/>
        <rFont val="Times New Roman"/>
        <charset val="134"/>
      </rPr>
      <t>0.1</t>
    </r>
    <r>
      <rPr>
        <sz val="10"/>
        <rFont val="仿宋"/>
        <charset val="134"/>
      </rPr>
      <t>元，大于</t>
    </r>
    <r>
      <rPr>
        <sz val="10"/>
        <rFont val="Times New Roman"/>
        <charset val="134"/>
      </rPr>
      <t>55%</t>
    </r>
    <r>
      <rPr>
        <sz val="10"/>
        <rFont val="仿宋"/>
        <charset val="134"/>
      </rPr>
      <t>的每立方米奖补</t>
    </r>
    <r>
      <rPr>
        <sz val="10"/>
        <rFont val="Times New Roman"/>
        <charset val="134"/>
      </rPr>
      <t>0.4</t>
    </r>
    <r>
      <rPr>
        <sz val="10"/>
        <rFont val="仿宋"/>
        <charset val="134"/>
      </rPr>
      <t>元。</t>
    </r>
  </si>
  <si>
    <t>二</t>
  </si>
  <si>
    <t>六盘水市合计</t>
  </si>
  <si>
    <t>钟山区</t>
  </si>
  <si>
    <t>六盘水市</t>
  </si>
  <si>
    <t>大湾煤矿</t>
  </si>
  <si>
    <t>汪家寨煤矿</t>
  </si>
  <si>
    <t>大河边煤矿</t>
  </si>
  <si>
    <t>六盘水能源投资开发有限公司</t>
  </si>
  <si>
    <t>水城县区域瓦斯综合治理勘探工程</t>
  </si>
  <si>
    <t>盘州市</t>
  </si>
  <si>
    <t>贵州盘江煤电集团有限责任公司</t>
  </si>
  <si>
    <t>土城矿</t>
  </si>
  <si>
    <t>月亮田矿</t>
  </si>
  <si>
    <t>山脚树矿</t>
  </si>
  <si>
    <t>金佳矿</t>
  </si>
  <si>
    <t>火铺矿</t>
  </si>
  <si>
    <t>松河煤矿</t>
  </si>
  <si>
    <t>响水煤矿</t>
  </si>
  <si>
    <t>贵州德佳投资有限公司</t>
  </si>
  <si>
    <t>红旗煤矿</t>
  </si>
  <si>
    <t>盘州市煤炭开发总公司</t>
  </si>
  <si>
    <t>麦地煤矿</t>
  </si>
  <si>
    <t>贵州吉龙投资有限公司</t>
  </si>
  <si>
    <t>洒基荣祥煤矿</t>
  </si>
  <si>
    <t>贵州久泰邦达能源开发有限公司</t>
  </si>
  <si>
    <t>谢家河沟煤矿</t>
  </si>
  <si>
    <t>5</t>
  </si>
  <si>
    <t>3500</t>
  </si>
  <si>
    <t>东李煤矿</t>
  </si>
  <si>
    <t>8</t>
  </si>
  <si>
    <t>5000</t>
  </si>
  <si>
    <t>10</t>
  </si>
  <si>
    <t>10000</t>
  </si>
  <si>
    <r>
      <rPr>
        <sz val="10"/>
        <rFont val="仿宋"/>
        <charset val="134"/>
      </rPr>
      <t>苞谷山</t>
    </r>
    <r>
      <rPr>
        <sz val="10"/>
        <rFont val="仿宋"/>
        <charset val="134"/>
      </rPr>
      <t>煤矿</t>
    </r>
  </si>
  <si>
    <t>7000</t>
  </si>
  <si>
    <t>红达瓦斯发电新建项目（红果煤矿）</t>
  </si>
  <si>
    <t>4</t>
  </si>
  <si>
    <t>6000</t>
  </si>
  <si>
    <t>贵州紫森源集团投资有限公司</t>
  </si>
  <si>
    <t>蟒源煤矿</t>
  </si>
  <si>
    <t>2</t>
  </si>
  <si>
    <t>1400</t>
  </si>
  <si>
    <t>仲恒煤矿</t>
  </si>
  <si>
    <t>贵州松河东一井煤业有限责任公司</t>
  </si>
  <si>
    <t>松河东一井</t>
  </si>
  <si>
    <t>六盘水恒鼎实业有限公司</t>
  </si>
  <si>
    <t>淤泥乡金河煤矿</t>
  </si>
  <si>
    <t>盘州市小河边矿业有限公司</t>
  </si>
  <si>
    <t>小河边煤矿</t>
  </si>
  <si>
    <t>恒鼎煤矿</t>
  </si>
  <si>
    <t>水城县</t>
  </si>
  <si>
    <t>贵州水矿集团控股集团有限责任公司</t>
  </si>
  <si>
    <t>老鹰山煤矿</t>
  </si>
  <si>
    <t>贵州发耳煤业有限公司</t>
  </si>
  <si>
    <t>水城县霖源煤矿</t>
  </si>
  <si>
    <t>6</t>
  </si>
  <si>
    <t>3600</t>
  </si>
  <si>
    <t>贵州贵能投资股份有限公司</t>
  </si>
  <si>
    <t>腾庆煤矿</t>
  </si>
  <si>
    <t>玉舍中井煤矿</t>
  </si>
  <si>
    <t>4000</t>
  </si>
  <si>
    <t>都格河边煤矿</t>
  </si>
  <si>
    <t>3800</t>
  </si>
  <si>
    <t>六枝特区</t>
  </si>
  <si>
    <t>六枝特区煤层气开发投资有限公司</t>
  </si>
  <si>
    <t>三</t>
  </si>
  <si>
    <t>遵义市合计</t>
  </si>
  <si>
    <t>习水县</t>
  </si>
  <si>
    <t>遵义市</t>
  </si>
  <si>
    <t>贵州诚搏煤业有限公司</t>
  </si>
  <si>
    <t>习隆煤矿</t>
  </si>
  <si>
    <t>木担坝煤矿</t>
  </si>
  <si>
    <t>四</t>
  </si>
  <si>
    <t>安顺市合计</t>
  </si>
  <si>
    <t>西秀区</t>
  </si>
  <si>
    <t>安顺市</t>
  </si>
  <si>
    <t>贵州豫能投资有限公司</t>
  </si>
  <si>
    <t>安顺煤矿</t>
  </si>
  <si>
    <t>轿子山煤矿</t>
  </si>
  <si>
    <t>五</t>
  </si>
  <si>
    <t>黔西南州</t>
  </si>
  <si>
    <t>普安县</t>
  </si>
  <si>
    <t>贵州兴安煤业有限公司</t>
  </si>
  <si>
    <t>糯东煤矿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</si>
</sst>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  <numFmt numFmtId="178" formatCode="0.00_);[Red]\(0.00\)"/>
    <numFmt numFmtId="179" formatCode="0.0_ "/>
    <numFmt numFmtId="180" formatCode="0.0_);[Red]\(0.0\)"/>
  </numFmts>
  <fonts count="32">
    <font>
      <sz val="11"/>
      <color theme="1"/>
      <name val="等线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b/>
      <sz val="12"/>
      <name val="黑体"/>
      <charset val="134"/>
    </font>
    <font>
      <b/>
      <sz val="20"/>
      <name val="方正小标宋简体"/>
      <charset val="134"/>
    </font>
    <font>
      <b/>
      <sz val="10"/>
      <name val="黑体"/>
      <charset val="134"/>
    </font>
    <font>
      <b/>
      <sz val="10"/>
      <name val="仿宋"/>
      <charset val="134"/>
    </font>
    <font>
      <b/>
      <sz val="10"/>
      <name val="宋体"/>
      <charset val="134"/>
    </font>
    <font>
      <sz val="10"/>
      <name val="仿宋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6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22" borderId="9" applyNumberFormat="0" applyAlignment="0" applyProtection="0">
      <alignment vertical="center"/>
    </xf>
    <xf numFmtId="0" fontId="25" fillId="22" borderId="3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/>
  </cellStyleXfs>
  <cellXfs count="6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/>
    </xf>
    <xf numFmtId="10" fontId="3" fillId="0" borderId="2" xfId="11" applyNumberFormat="1" applyFont="1" applyFill="1" applyBorder="1" applyAlignment="1">
      <alignment horizontal="center" vertical="center" wrapText="1"/>
    </xf>
    <xf numFmtId="180" fontId="3" fillId="0" borderId="2" xfId="11" applyNumberFormat="1" applyFont="1" applyFill="1" applyBorder="1" applyAlignment="1">
      <alignment horizontal="center" vertical="center" wrapText="1"/>
    </xf>
    <xf numFmtId="10" fontId="2" fillId="0" borderId="2" xfId="11" applyNumberFormat="1" applyFont="1" applyFill="1" applyBorder="1" applyAlignment="1">
      <alignment horizontal="center" vertical="center" wrapText="1"/>
    </xf>
    <xf numFmtId="0" fontId="3" fillId="0" borderId="2" xfId="11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 wrapText="1"/>
    </xf>
    <xf numFmtId="178" fontId="3" fillId="0" borderId="2" xfId="11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0"/>
  <sheetViews>
    <sheetView tabSelected="1" workbookViewId="0">
      <selection activeCell="A1" sqref="A1"/>
    </sheetView>
  </sheetViews>
  <sheetFormatPr defaultColWidth="9" defaultRowHeight="12"/>
  <cols>
    <col min="1" max="1" width="7.21666666666667" style="5" customWidth="1"/>
    <col min="2" max="3" width="9.21666666666667" style="5" customWidth="1"/>
    <col min="4" max="4" width="20.3333333333333" style="6" customWidth="1"/>
    <col min="5" max="5" width="22.125" style="6" customWidth="1"/>
    <col min="6" max="6" width="15.9416666666667" style="6" customWidth="1"/>
    <col min="7" max="7" width="11.8833333333333" style="5" customWidth="1"/>
    <col min="8" max="8" width="12" style="7" customWidth="1"/>
    <col min="9" max="9" width="10.5583333333333" style="8" customWidth="1"/>
    <col min="10" max="10" width="10.5583333333333" style="9" customWidth="1"/>
    <col min="11" max="11" width="12.3333333333333" style="10" customWidth="1"/>
    <col min="12" max="12" width="12.3333333333333" style="8" customWidth="1"/>
    <col min="13" max="13" width="12" style="6" customWidth="1"/>
    <col min="14" max="14" width="11.2166666666667" style="5" customWidth="1"/>
    <col min="15" max="15" width="12.8833333333333" style="11" customWidth="1"/>
    <col min="16" max="16" width="13.125" style="10" customWidth="1"/>
    <col min="17" max="17" width="12" style="11" customWidth="1"/>
    <col min="18" max="18" width="41.25" style="10" hidden="1" customWidth="1"/>
    <col min="19" max="19" width="9.66666666666667" style="6" customWidth="1"/>
    <col min="20" max="16384" width="9" style="5"/>
  </cols>
  <sheetData>
    <row r="1" ht="35.25" customHeight="1" spans="1:19">
      <c r="A1" s="12" t="s">
        <v>0</v>
      </c>
      <c r="B1" s="12"/>
      <c r="C1" s="12"/>
      <c r="D1" s="12"/>
      <c r="E1" s="12"/>
      <c r="F1" s="12"/>
      <c r="G1" s="12"/>
      <c r="H1" s="13"/>
      <c r="I1" s="36"/>
      <c r="J1" s="37"/>
      <c r="K1" s="38"/>
      <c r="L1" s="36"/>
      <c r="M1" s="12"/>
      <c r="N1" s="12"/>
      <c r="O1" s="38"/>
      <c r="P1" s="38"/>
      <c r="Q1" s="38"/>
      <c r="R1" s="38"/>
      <c r="S1" s="12"/>
    </row>
    <row r="2" ht="35.25" customHeight="1" spans="1:19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39"/>
      <c r="L2" s="14"/>
      <c r="M2" s="14"/>
      <c r="N2" s="14"/>
      <c r="O2" s="39"/>
      <c r="P2" s="39"/>
      <c r="Q2" s="39"/>
      <c r="R2" s="14"/>
      <c r="S2" s="14"/>
    </row>
    <row r="3" s="1" customFormat="1" ht="42" customHeight="1" spans="1:19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6" t="s">
        <v>9</v>
      </c>
      <c r="I3" s="40" t="s">
        <v>10</v>
      </c>
      <c r="J3" s="41" t="s">
        <v>11</v>
      </c>
      <c r="K3" s="42" t="s">
        <v>12</v>
      </c>
      <c r="L3" s="40" t="s">
        <v>13</v>
      </c>
      <c r="M3" s="15" t="s">
        <v>14</v>
      </c>
      <c r="N3" s="15" t="s">
        <v>15</v>
      </c>
      <c r="O3" s="42" t="s">
        <v>16</v>
      </c>
      <c r="P3" s="42" t="s">
        <v>17</v>
      </c>
      <c r="Q3" s="42" t="s">
        <v>18</v>
      </c>
      <c r="R3" s="42" t="s">
        <v>19</v>
      </c>
      <c r="S3" s="15" t="s">
        <v>20</v>
      </c>
    </row>
    <row r="4" s="2" customFormat="1" ht="25" customHeight="1" spans="1:19">
      <c r="A4" s="17" t="s">
        <v>21</v>
      </c>
      <c r="B4" s="17"/>
      <c r="C4" s="17"/>
      <c r="D4" s="18"/>
      <c r="E4" s="18"/>
      <c r="F4" s="18"/>
      <c r="G4" s="19">
        <f>G5+G37+G74+G78+G82</f>
        <v>103769.6</v>
      </c>
      <c r="H4" s="19">
        <f>H5+H37+H74+H78+H82</f>
        <v>70510.67</v>
      </c>
      <c r="I4" s="43">
        <f>H4/G4</f>
        <v>0.679492548877513</v>
      </c>
      <c r="J4" s="19"/>
      <c r="K4" s="19">
        <f>K5+K37+K74+K78+K82</f>
        <v>14082.2</v>
      </c>
      <c r="L4" s="19">
        <f>L5+L37+L74+L78+L82</f>
        <v>320</v>
      </c>
      <c r="M4" s="19">
        <f>M5+M37+M74+M78+M82</f>
        <v>471</v>
      </c>
      <c r="N4" s="44">
        <f>N5+N37+N74+N78+N82</f>
        <v>295300</v>
      </c>
      <c r="O4" s="19">
        <f>O5+O37+O74+O78+O82</f>
        <v>14402.2</v>
      </c>
      <c r="P4" s="19">
        <f>P5+P37+P74+P78+P82</f>
        <v>7589.6</v>
      </c>
      <c r="Q4" s="19">
        <f>Q5+Q37+Q74+Q78+Q82</f>
        <v>5506.9</v>
      </c>
      <c r="R4" s="33"/>
      <c r="S4" s="18"/>
    </row>
    <row r="5" s="2" customFormat="1" ht="25" customHeight="1" spans="1:19">
      <c r="A5" s="17" t="s">
        <v>22</v>
      </c>
      <c r="B5" s="20" t="s">
        <v>23</v>
      </c>
      <c r="C5" s="18"/>
      <c r="D5" s="18"/>
      <c r="E5" s="18"/>
      <c r="F5" s="18"/>
      <c r="G5" s="21">
        <f>G6+G11+G16+G24+G31+G34</f>
        <v>44075</v>
      </c>
      <c r="H5" s="21">
        <f t="shared" ref="H5:Q5" si="0">H6+H11+H16+H24+H31+H34</f>
        <v>28391</v>
      </c>
      <c r="I5" s="43">
        <f>H5/G5</f>
        <v>0.644152013613159</v>
      </c>
      <c r="J5" s="21"/>
      <c r="K5" s="21">
        <f t="shared" si="0"/>
        <v>5658.2</v>
      </c>
      <c r="L5" s="21">
        <f t="shared" si="0"/>
        <v>160</v>
      </c>
      <c r="M5" s="21">
        <f t="shared" si="0"/>
        <v>210</v>
      </c>
      <c r="N5" s="21">
        <f t="shared" si="0"/>
        <v>136400</v>
      </c>
      <c r="O5" s="21">
        <f t="shared" si="0"/>
        <v>5818.2</v>
      </c>
      <c r="P5" s="21">
        <f t="shared" si="0"/>
        <v>3463.2</v>
      </c>
      <c r="Q5" s="21">
        <f t="shared" si="0"/>
        <v>1894.9</v>
      </c>
      <c r="R5" s="33"/>
      <c r="S5" s="18"/>
    </row>
    <row r="6" s="2" customFormat="1" ht="25" customHeight="1" spans="1:19">
      <c r="A6" s="22"/>
      <c r="B6" s="23"/>
      <c r="C6" s="23" t="s">
        <v>24</v>
      </c>
      <c r="D6" s="23"/>
      <c r="E6" s="23"/>
      <c r="F6" s="23"/>
      <c r="G6" s="24">
        <f>SUM(G7:G10)</f>
        <v>10000</v>
      </c>
      <c r="H6" s="24">
        <f t="shared" ref="H6:Q6" si="1">SUM(H7:H10)</f>
        <v>6150</v>
      </c>
      <c r="I6" s="43">
        <f>H6/G6</f>
        <v>0.615</v>
      </c>
      <c r="J6" s="24"/>
      <c r="K6" s="24">
        <f t="shared" si="1"/>
        <v>1230</v>
      </c>
      <c r="L6" s="24">
        <f t="shared" si="1"/>
        <v>0</v>
      </c>
      <c r="M6" s="24">
        <f t="shared" si="1"/>
        <v>52</v>
      </c>
      <c r="N6" s="24">
        <f t="shared" si="1"/>
        <v>29200</v>
      </c>
      <c r="O6" s="24">
        <f t="shared" si="1"/>
        <v>1230</v>
      </c>
      <c r="P6" s="24">
        <f t="shared" si="1"/>
        <v>702.8</v>
      </c>
      <c r="Q6" s="24">
        <f t="shared" si="1"/>
        <v>443</v>
      </c>
      <c r="R6" s="33"/>
      <c r="S6" s="23"/>
    </row>
    <row r="7" s="3" customFormat="1" ht="25" customHeight="1" spans="1:19">
      <c r="A7" s="25">
        <f>COUNT($A$1:A5)+1</f>
        <v>1</v>
      </c>
      <c r="B7" s="26" t="s">
        <v>25</v>
      </c>
      <c r="C7" s="26" t="s">
        <v>24</v>
      </c>
      <c r="D7" s="26" t="s">
        <v>26</v>
      </c>
      <c r="E7" s="26" t="s">
        <v>27</v>
      </c>
      <c r="F7" s="26" t="s">
        <v>28</v>
      </c>
      <c r="G7" s="27">
        <v>1200</v>
      </c>
      <c r="H7" s="27">
        <v>720</v>
      </c>
      <c r="I7" s="45">
        <f>H7/G7</f>
        <v>0.6</v>
      </c>
      <c r="J7" s="46">
        <v>0.2</v>
      </c>
      <c r="K7" s="35">
        <v>144</v>
      </c>
      <c r="L7" s="45"/>
      <c r="M7" s="25">
        <v>7</v>
      </c>
      <c r="N7" s="27">
        <v>3500</v>
      </c>
      <c r="O7" s="33">
        <v>144</v>
      </c>
      <c r="P7" s="33">
        <v>100.8</v>
      </c>
      <c r="Q7" s="33">
        <v>30</v>
      </c>
      <c r="R7" s="50" t="s">
        <v>29</v>
      </c>
      <c r="S7" s="25"/>
    </row>
    <row r="8" s="3" customFormat="1" ht="25" customHeight="1" spans="1:19">
      <c r="A8" s="25">
        <f>COUNT($A$1:A7)+1</f>
        <v>2</v>
      </c>
      <c r="B8" s="26" t="s">
        <v>25</v>
      </c>
      <c r="C8" s="26" t="s">
        <v>24</v>
      </c>
      <c r="D8" s="26" t="s">
        <v>30</v>
      </c>
      <c r="E8" s="26" t="s">
        <v>31</v>
      </c>
      <c r="F8" s="26" t="s">
        <v>28</v>
      </c>
      <c r="G8" s="27">
        <v>5000</v>
      </c>
      <c r="H8" s="27">
        <v>3000</v>
      </c>
      <c r="I8" s="45">
        <f>H8/G8</f>
        <v>0.6</v>
      </c>
      <c r="J8" s="46">
        <v>0.2</v>
      </c>
      <c r="K8" s="35">
        <v>600</v>
      </c>
      <c r="L8" s="45"/>
      <c r="M8" s="25">
        <v>26</v>
      </c>
      <c r="N8" s="27">
        <v>14200</v>
      </c>
      <c r="O8" s="33">
        <v>600</v>
      </c>
      <c r="P8" s="33">
        <v>420</v>
      </c>
      <c r="Q8" s="33">
        <v>145</v>
      </c>
      <c r="R8" s="50" t="s">
        <v>29</v>
      </c>
      <c r="S8" s="25"/>
    </row>
    <row r="9" s="3" customFormat="1" ht="25" customHeight="1" spans="1:19">
      <c r="A9" s="25">
        <f>COUNT($A$1:A8)+1</f>
        <v>3</v>
      </c>
      <c r="B9" s="26" t="s">
        <v>25</v>
      </c>
      <c r="C9" s="26" t="s">
        <v>24</v>
      </c>
      <c r="D9" s="26" t="s">
        <v>32</v>
      </c>
      <c r="E9" s="26" t="s">
        <v>33</v>
      </c>
      <c r="F9" s="26" t="s">
        <v>28</v>
      </c>
      <c r="G9" s="27">
        <v>1600</v>
      </c>
      <c r="H9" s="27">
        <v>930</v>
      </c>
      <c r="I9" s="45">
        <f>H9/G9</f>
        <v>0.58125</v>
      </c>
      <c r="J9" s="46">
        <v>0.2</v>
      </c>
      <c r="K9" s="35">
        <v>186</v>
      </c>
      <c r="L9" s="45"/>
      <c r="M9" s="25">
        <v>10</v>
      </c>
      <c r="N9" s="27">
        <v>7000</v>
      </c>
      <c r="O9" s="33">
        <v>186</v>
      </c>
      <c r="P9" s="33">
        <v>126</v>
      </c>
      <c r="Q9" s="33">
        <v>34</v>
      </c>
      <c r="R9" s="50" t="s">
        <v>29</v>
      </c>
      <c r="S9" s="25"/>
    </row>
    <row r="10" s="3" customFormat="1" ht="25" customHeight="1" spans="1:19">
      <c r="A10" s="25">
        <f>COUNT($A$1:A9)+1</f>
        <v>4</v>
      </c>
      <c r="B10" s="26" t="s">
        <v>25</v>
      </c>
      <c r="C10" s="26" t="s">
        <v>24</v>
      </c>
      <c r="D10" s="26" t="s">
        <v>34</v>
      </c>
      <c r="E10" s="26" t="s">
        <v>35</v>
      </c>
      <c r="F10" s="26" t="s">
        <v>28</v>
      </c>
      <c r="G10" s="25">
        <v>2200</v>
      </c>
      <c r="H10" s="25">
        <v>1500</v>
      </c>
      <c r="I10" s="45">
        <f>H10/G10</f>
        <v>0.681818181818182</v>
      </c>
      <c r="J10" s="46">
        <v>0.2</v>
      </c>
      <c r="K10" s="35">
        <v>300</v>
      </c>
      <c r="L10" s="45"/>
      <c r="M10" s="25">
        <v>9</v>
      </c>
      <c r="N10" s="27">
        <v>4500</v>
      </c>
      <c r="O10" s="33">
        <v>300</v>
      </c>
      <c r="P10" s="33">
        <v>56</v>
      </c>
      <c r="Q10" s="33">
        <v>234</v>
      </c>
      <c r="R10" s="50" t="s">
        <v>29</v>
      </c>
      <c r="S10" s="25"/>
    </row>
    <row r="11" s="3" customFormat="1" ht="25" customHeight="1" spans="1:19">
      <c r="A11" s="23"/>
      <c r="B11" s="23"/>
      <c r="C11" s="23" t="s">
        <v>36</v>
      </c>
      <c r="D11" s="23"/>
      <c r="E11" s="23"/>
      <c r="F11" s="23"/>
      <c r="G11" s="24">
        <f>SUM(G12:G15)</f>
        <v>13810</v>
      </c>
      <c r="H11" s="24">
        <f t="shared" ref="H11:Q11" si="2">SUM(H12:H15)</f>
        <v>9769</v>
      </c>
      <c r="I11" s="47">
        <f>H11/G11</f>
        <v>0.707385952208544</v>
      </c>
      <c r="J11" s="24"/>
      <c r="K11" s="24">
        <f t="shared" si="2"/>
        <v>1953.8</v>
      </c>
      <c r="L11" s="24">
        <f t="shared" si="2"/>
        <v>0</v>
      </c>
      <c r="M11" s="24">
        <f t="shared" si="2"/>
        <v>48</v>
      </c>
      <c r="N11" s="24">
        <f t="shared" si="2"/>
        <v>36000</v>
      </c>
      <c r="O11" s="24">
        <f t="shared" si="2"/>
        <v>1953.8</v>
      </c>
      <c r="P11" s="24">
        <f t="shared" si="2"/>
        <v>1310</v>
      </c>
      <c r="Q11" s="24">
        <f t="shared" si="2"/>
        <v>425</v>
      </c>
      <c r="R11" s="50"/>
      <c r="S11" s="23"/>
    </row>
    <row r="12" s="3" customFormat="1" ht="25" customHeight="1" spans="1:19">
      <c r="A12" s="25">
        <f>COUNT($A$1:A10)+1</f>
        <v>5</v>
      </c>
      <c r="B12" s="26" t="s">
        <v>25</v>
      </c>
      <c r="C12" s="26" t="s">
        <v>36</v>
      </c>
      <c r="D12" s="26" t="s">
        <v>32</v>
      </c>
      <c r="E12" s="26" t="s">
        <v>37</v>
      </c>
      <c r="F12" s="26" t="s">
        <v>28</v>
      </c>
      <c r="G12" s="27">
        <v>5000</v>
      </c>
      <c r="H12" s="27">
        <v>3500</v>
      </c>
      <c r="I12" s="45">
        <f>H12/G12</f>
        <v>0.7</v>
      </c>
      <c r="J12" s="46">
        <v>0.2</v>
      </c>
      <c r="K12" s="35">
        <v>700</v>
      </c>
      <c r="L12" s="45"/>
      <c r="M12" s="27">
        <v>24</v>
      </c>
      <c r="N12" s="27">
        <v>14800</v>
      </c>
      <c r="O12" s="33">
        <v>700</v>
      </c>
      <c r="P12" s="33">
        <v>560</v>
      </c>
      <c r="Q12" s="33">
        <v>120</v>
      </c>
      <c r="R12" s="50" t="s">
        <v>29</v>
      </c>
      <c r="S12" s="51"/>
    </row>
    <row r="13" s="4" customFormat="1" ht="25" customHeight="1" spans="1:19">
      <c r="A13" s="25">
        <f>COUNT($A$1:A12)+1</f>
        <v>6</v>
      </c>
      <c r="B13" s="26" t="s">
        <v>25</v>
      </c>
      <c r="C13" s="26" t="s">
        <v>36</v>
      </c>
      <c r="D13" s="26" t="s">
        <v>38</v>
      </c>
      <c r="E13" s="26" t="s">
        <v>39</v>
      </c>
      <c r="F13" s="26" t="s">
        <v>28</v>
      </c>
      <c r="G13" s="27">
        <v>5100</v>
      </c>
      <c r="H13" s="27">
        <v>4000</v>
      </c>
      <c r="I13" s="45">
        <f>H13/G13</f>
        <v>0.784313725490196</v>
      </c>
      <c r="J13" s="46">
        <v>0.2</v>
      </c>
      <c r="K13" s="35">
        <v>800</v>
      </c>
      <c r="L13" s="45"/>
      <c r="M13" s="33">
        <v>14</v>
      </c>
      <c r="N13" s="27">
        <v>14000</v>
      </c>
      <c r="O13" s="33">
        <v>800</v>
      </c>
      <c r="P13" s="33">
        <v>560</v>
      </c>
      <c r="Q13" s="33">
        <v>170</v>
      </c>
      <c r="R13" s="50" t="s">
        <v>29</v>
      </c>
      <c r="S13" s="51"/>
    </row>
    <row r="14" s="4" customFormat="1" ht="25" customHeight="1" spans="1:19">
      <c r="A14" s="25">
        <f>COUNT($A$1:A13)+1</f>
        <v>7</v>
      </c>
      <c r="B14" s="26" t="s">
        <v>25</v>
      </c>
      <c r="C14" s="26" t="s">
        <v>36</v>
      </c>
      <c r="D14" s="26" t="s">
        <v>38</v>
      </c>
      <c r="E14" s="26" t="s">
        <v>40</v>
      </c>
      <c r="F14" s="26" t="s">
        <v>28</v>
      </c>
      <c r="G14" s="27">
        <v>1910</v>
      </c>
      <c r="H14" s="27">
        <v>1069</v>
      </c>
      <c r="I14" s="45">
        <f>H14/G14</f>
        <v>0.559685863874346</v>
      </c>
      <c r="J14" s="46">
        <v>0.2</v>
      </c>
      <c r="K14" s="35">
        <v>213.8</v>
      </c>
      <c r="L14" s="45"/>
      <c r="M14" s="25">
        <v>4</v>
      </c>
      <c r="N14" s="27">
        <v>3000</v>
      </c>
      <c r="O14" s="33">
        <v>213.8</v>
      </c>
      <c r="P14" s="33">
        <v>70</v>
      </c>
      <c r="Q14" s="33">
        <v>25</v>
      </c>
      <c r="R14" s="50" t="s">
        <v>29</v>
      </c>
      <c r="S14" s="51"/>
    </row>
    <row r="15" s="4" customFormat="1" ht="25" customHeight="1" spans="1:19">
      <c r="A15" s="25">
        <f>COUNT($A$1:A14)+1</f>
        <v>8</v>
      </c>
      <c r="B15" s="26" t="s">
        <v>25</v>
      </c>
      <c r="C15" s="26" t="s">
        <v>36</v>
      </c>
      <c r="D15" s="26" t="s">
        <v>41</v>
      </c>
      <c r="E15" s="26" t="s">
        <v>42</v>
      </c>
      <c r="F15" s="26" t="s">
        <v>28</v>
      </c>
      <c r="G15" s="27">
        <v>1800</v>
      </c>
      <c r="H15" s="27">
        <v>1200</v>
      </c>
      <c r="I15" s="45">
        <f>H15/G15</f>
        <v>0.666666666666667</v>
      </c>
      <c r="J15" s="46">
        <v>0.2</v>
      </c>
      <c r="K15" s="35">
        <v>240</v>
      </c>
      <c r="L15" s="45"/>
      <c r="M15" s="33">
        <v>6</v>
      </c>
      <c r="N15" s="27">
        <v>4200</v>
      </c>
      <c r="O15" s="33">
        <v>240</v>
      </c>
      <c r="P15" s="33">
        <v>120</v>
      </c>
      <c r="Q15" s="33">
        <v>110</v>
      </c>
      <c r="R15" s="50" t="s">
        <v>29</v>
      </c>
      <c r="S15" s="49"/>
    </row>
    <row r="16" s="4" customFormat="1" ht="25" customHeight="1" spans="1:19">
      <c r="A16" s="23"/>
      <c r="B16" s="23"/>
      <c r="C16" s="23" t="s">
        <v>43</v>
      </c>
      <c r="D16" s="23"/>
      <c r="E16" s="23"/>
      <c r="F16" s="23"/>
      <c r="G16" s="24">
        <f>SUM(G17:G23)</f>
        <v>7390</v>
      </c>
      <c r="H16" s="24">
        <f t="shared" ref="H16:Q16" si="3">SUM(H17:H23)</f>
        <v>4786</v>
      </c>
      <c r="I16" s="47">
        <f>H16/G16</f>
        <v>0.647631935047361</v>
      </c>
      <c r="J16" s="24"/>
      <c r="K16" s="24">
        <f t="shared" si="3"/>
        <v>957.2</v>
      </c>
      <c r="L16" s="24">
        <f t="shared" si="3"/>
        <v>0</v>
      </c>
      <c r="M16" s="24">
        <f t="shared" si="3"/>
        <v>52</v>
      </c>
      <c r="N16" s="24">
        <f t="shared" si="3"/>
        <v>33700</v>
      </c>
      <c r="O16" s="24">
        <f t="shared" si="3"/>
        <v>957.2</v>
      </c>
      <c r="P16" s="24">
        <f t="shared" si="3"/>
        <v>617.4</v>
      </c>
      <c r="Q16" s="24">
        <f t="shared" si="3"/>
        <v>298.9</v>
      </c>
      <c r="R16" s="50"/>
      <c r="S16" s="31"/>
    </row>
    <row r="17" s="4" customFormat="1" ht="25" customHeight="1" spans="1:19">
      <c r="A17" s="25">
        <f>COUNT($A$1:A15)+1</f>
        <v>9</v>
      </c>
      <c r="B17" s="26" t="s">
        <v>25</v>
      </c>
      <c r="C17" s="26" t="s">
        <v>43</v>
      </c>
      <c r="D17" s="26" t="s">
        <v>44</v>
      </c>
      <c r="E17" s="26" t="s">
        <v>45</v>
      </c>
      <c r="F17" s="26" t="s">
        <v>28</v>
      </c>
      <c r="G17" s="27">
        <v>1260</v>
      </c>
      <c r="H17" s="27">
        <v>1040</v>
      </c>
      <c r="I17" s="45">
        <f>H17/G17</f>
        <v>0.825396825396825</v>
      </c>
      <c r="J17" s="46">
        <v>0.2</v>
      </c>
      <c r="K17" s="35">
        <v>208</v>
      </c>
      <c r="L17" s="45"/>
      <c r="M17" s="25">
        <v>5</v>
      </c>
      <c r="N17" s="27">
        <v>4500</v>
      </c>
      <c r="O17" s="33">
        <v>208</v>
      </c>
      <c r="P17" s="33">
        <v>112</v>
      </c>
      <c r="Q17" s="33">
        <v>85</v>
      </c>
      <c r="R17" s="50" t="s">
        <v>29</v>
      </c>
      <c r="S17" s="49"/>
    </row>
    <row r="18" s="4" customFormat="1" ht="25" customHeight="1" spans="1:19">
      <c r="A18" s="25">
        <f>COUNT($A$1:A17)+1</f>
        <v>10</v>
      </c>
      <c r="B18" s="26" t="s">
        <v>25</v>
      </c>
      <c r="C18" s="26" t="s">
        <v>43</v>
      </c>
      <c r="D18" s="26" t="s">
        <v>46</v>
      </c>
      <c r="E18" s="26" t="s">
        <v>47</v>
      </c>
      <c r="F18" s="26" t="s">
        <v>28</v>
      </c>
      <c r="G18" s="27">
        <v>1200</v>
      </c>
      <c r="H18" s="27">
        <v>700</v>
      </c>
      <c r="I18" s="45">
        <f>H18/G18</f>
        <v>0.583333333333333</v>
      </c>
      <c r="J18" s="46">
        <v>0.2</v>
      </c>
      <c r="K18" s="35">
        <v>140</v>
      </c>
      <c r="L18" s="45"/>
      <c r="M18" s="25">
        <v>15</v>
      </c>
      <c r="N18" s="27">
        <v>9000</v>
      </c>
      <c r="O18" s="33">
        <v>140</v>
      </c>
      <c r="P18" s="33">
        <v>35</v>
      </c>
      <c r="Q18" s="33">
        <v>100</v>
      </c>
      <c r="R18" s="50" t="s">
        <v>29</v>
      </c>
      <c r="S18" s="32"/>
    </row>
    <row r="19" s="4" customFormat="1" ht="25" customHeight="1" spans="1:19">
      <c r="A19" s="25">
        <f>COUNT($A$1:A18)+1</f>
        <v>11</v>
      </c>
      <c r="B19" s="26" t="s">
        <v>25</v>
      </c>
      <c r="C19" s="26" t="s">
        <v>43</v>
      </c>
      <c r="D19" s="26" t="s">
        <v>48</v>
      </c>
      <c r="E19" s="26" t="s">
        <v>48</v>
      </c>
      <c r="F19" s="26" t="s">
        <v>49</v>
      </c>
      <c r="G19" s="27">
        <v>800</v>
      </c>
      <c r="H19" s="27">
        <v>306</v>
      </c>
      <c r="I19" s="45">
        <f>H19/G19</f>
        <v>0.3825</v>
      </c>
      <c r="J19" s="46">
        <v>0.2</v>
      </c>
      <c r="K19" s="35">
        <v>61.2</v>
      </c>
      <c r="L19" s="45"/>
      <c r="M19" s="25"/>
      <c r="N19" s="27"/>
      <c r="O19" s="33">
        <v>61.2</v>
      </c>
      <c r="P19" s="33">
        <v>42</v>
      </c>
      <c r="Q19" s="33">
        <v>15</v>
      </c>
      <c r="R19" s="50" t="s">
        <v>50</v>
      </c>
      <c r="S19" s="32"/>
    </row>
    <row r="20" s="4" customFormat="1" ht="25" customHeight="1" spans="1:19">
      <c r="A20" s="25">
        <f>COUNT($A$1:A19)+1</f>
        <v>12</v>
      </c>
      <c r="B20" s="26" t="s">
        <v>25</v>
      </c>
      <c r="C20" s="26" t="s">
        <v>43</v>
      </c>
      <c r="D20" s="26" t="s">
        <v>51</v>
      </c>
      <c r="E20" s="26" t="s">
        <v>52</v>
      </c>
      <c r="F20" s="26" t="s">
        <v>28</v>
      </c>
      <c r="G20" s="27">
        <v>1200</v>
      </c>
      <c r="H20" s="27">
        <v>840</v>
      </c>
      <c r="I20" s="45">
        <f>H20/G20</f>
        <v>0.7</v>
      </c>
      <c r="J20" s="46">
        <v>0.2</v>
      </c>
      <c r="K20" s="35">
        <v>168</v>
      </c>
      <c r="L20" s="45"/>
      <c r="M20" s="25">
        <v>12</v>
      </c>
      <c r="N20" s="27">
        <v>7600</v>
      </c>
      <c r="O20" s="33">
        <v>168</v>
      </c>
      <c r="P20" s="33">
        <v>126</v>
      </c>
      <c r="Q20" s="33">
        <v>24</v>
      </c>
      <c r="R20" s="50" t="s">
        <v>29</v>
      </c>
      <c r="S20" s="32"/>
    </row>
    <row r="21" s="4" customFormat="1" ht="25" customHeight="1" spans="1:19">
      <c r="A21" s="25">
        <f>COUNT($A$1:A20)+1</f>
        <v>13</v>
      </c>
      <c r="B21" s="26" t="s">
        <v>25</v>
      </c>
      <c r="C21" s="26" t="s">
        <v>43</v>
      </c>
      <c r="D21" s="26" t="s">
        <v>51</v>
      </c>
      <c r="E21" s="26" t="s">
        <v>53</v>
      </c>
      <c r="F21" s="26" t="s">
        <v>28</v>
      </c>
      <c r="G21" s="27">
        <v>1080</v>
      </c>
      <c r="H21" s="27">
        <v>700</v>
      </c>
      <c r="I21" s="45">
        <f>H21/G21</f>
        <v>0.648148148148148</v>
      </c>
      <c r="J21" s="46">
        <v>0.2</v>
      </c>
      <c r="K21" s="35">
        <v>140</v>
      </c>
      <c r="L21" s="45"/>
      <c r="M21" s="33">
        <v>6</v>
      </c>
      <c r="N21" s="27">
        <v>4200</v>
      </c>
      <c r="O21" s="33">
        <v>140</v>
      </c>
      <c r="P21" s="33">
        <v>98</v>
      </c>
      <c r="Q21" s="33">
        <v>42</v>
      </c>
      <c r="R21" s="50" t="s">
        <v>29</v>
      </c>
      <c r="S21" s="32"/>
    </row>
    <row r="22" s="4" customFormat="1" ht="25" customHeight="1" spans="1:19">
      <c r="A22" s="25">
        <f>COUNT($A$1:A21)+1</f>
        <v>14</v>
      </c>
      <c r="B22" s="26" t="s">
        <v>25</v>
      </c>
      <c r="C22" s="26" t="s">
        <v>43</v>
      </c>
      <c r="D22" s="26" t="s">
        <v>54</v>
      </c>
      <c r="E22" s="26" t="s">
        <v>55</v>
      </c>
      <c r="F22" s="26" t="s">
        <v>28</v>
      </c>
      <c r="G22" s="27">
        <v>1400</v>
      </c>
      <c r="H22" s="27">
        <v>800</v>
      </c>
      <c r="I22" s="45">
        <f t="shared" ref="I22:I27" si="4">H22/G22</f>
        <v>0.571428571428571</v>
      </c>
      <c r="J22" s="46">
        <v>0.2</v>
      </c>
      <c r="K22" s="35">
        <v>160</v>
      </c>
      <c r="L22" s="45"/>
      <c r="M22" s="33">
        <v>12</v>
      </c>
      <c r="N22" s="27">
        <v>7200</v>
      </c>
      <c r="O22" s="33">
        <v>160</v>
      </c>
      <c r="P22" s="33">
        <v>154</v>
      </c>
      <c r="Q22" s="33">
        <v>6</v>
      </c>
      <c r="R22" s="50" t="s">
        <v>29</v>
      </c>
      <c r="S22" s="32"/>
    </row>
    <row r="23" s="4" customFormat="1" ht="25" customHeight="1" spans="1:19">
      <c r="A23" s="25">
        <f>COUNT($A$1:A22)+1</f>
        <v>15</v>
      </c>
      <c r="B23" s="26" t="s">
        <v>25</v>
      </c>
      <c r="C23" s="26" t="s">
        <v>43</v>
      </c>
      <c r="D23" s="26" t="s">
        <v>54</v>
      </c>
      <c r="E23" s="26" t="s">
        <v>56</v>
      </c>
      <c r="F23" s="26" t="s">
        <v>28</v>
      </c>
      <c r="G23" s="27">
        <v>450</v>
      </c>
      <c r="H23" s="27">
        <v>400</v>
      </c>
      <c r="I23" s="45">
        <f t="shared" si="4"/>
        <v>0.888888888888889</v>
      </c>
      <c r="J23" s="46">
        <v>0.2</v>
      </c>
      <c r="K23" s="35">
        <v>80</v>
      </c>
      <c r="L23" s="45"/>
      <c r="M23" s="33">
        <v>2</v>
      </c>
      <c r="N23" s="27">
        <v>1200</v>
      </c>
      <c r="O23" s="33">
        <v>80</v>
      </c>
      <c r="P23" s="33">
        <v>50.4</v>
      </c>
      <c r="Q23" s="33">
        <v>26.9</v>
      </c>
      <c r="R23" s="50" t="s">
        <v>29</v>
      </c>
      <c r="S23" s="32"/>
    </row>
    <row r="24" s="4" customFormat="1" ht="25" customHeight="1" spans="1:19">
      <c r="A24" s="23"/>
      <c r="B24" s="23"/>
      <c r="C24" s="23" t="s">
        <v>57</v>
      </c>
      <c r="D24" s="23"/>
      <c r="E24" s="23"/>
      <c r="F24" s="23"/>
      <c r="G24" s="24">
        <f>SUM(G25:G30)</f>
        <v>8424</v>
      </c>
      <c r="H24" s="24">
        <f t="shared" ref="H24:Q24" si="5">SUM(H25:H30)</f>
        <v>4943</v>
      </c>
      <c r="I24" s="47">
        <f>H24/G24</f>
        <v>0.586775878442545</v>
      </c>
      <c r="J24" s="24"/>
      <c r="K24" s="24">
        <f t="shared" si="5"/>
        <v>968.6</v>
      </c>
      <c r="L24" s="24">
        <f t="shared" si="5"/>
        <v>80</v>
      </c>
      <c r="M24" s="24">
        <f t="shared" si="5"/>
        <v>38</v>
      </c>
      <c r="N24" s="24">
        <f t="shared" si="5"/>
        <v>24800</v>
      </c>
      <c r="O24" s="24">
        <f t="shared" si="5"/>
        <v>1048.6</v>
      </c>
      <c r="P24" s="24">
        <f t="shared" si="5"/>
        <v>637</v>
      </c>
      <c r="Q24" s="24">
        <f t="shared" si="5"/>
        <v>324</v>
      </c>
      <c r="R24" s="50"/>
      <c r="S24" s="31"/>
    </row>
    <row r="25" s="4" customFormat="1" ht="25" customHeight="1" spans="1:19">
      <c r="A25" s="25">
        <f>COUNT($A$1:A23)+1</f>
        <v>16</v>
      </c>
      <c r="B25" s="26" t="s">
        <v>25</v>
      </c>
      <c r="C25" s="26" t="s">
        <v>57</v>
      </c>
      <c r="D25" s="26" t="s">
        <v>32</v>
      </c>
      <c r="E25" s="26" t="s">
        <v>58</v>
      </c>
      <c r="F25" s="26" t="s">
        <v>28</v>
      </c>
      <c r="G25" s="27">
        <v>3400</v>
      </c>
      <c r="H25" s="27">
        <v>2040</v>
      </c>
      <c r="I25" s="45">
        <f>H25/G25</f>
        <v>0.6</v>
      </c>
      <c r="J25" s="46">
        <v>0.2</v>
      </c>
      <c r="K25" s="35">
        <v>408</v>
      </c>
      <c r="L25" s="45"/>
      <c r="M25" s="33">
        <v>9</v>
      </c>
      <c r="N25" s="27">
        <v>5400</v>
      </c>
      <c r="O25" s="33">
        <v>408</v>
      </c>
      <c r="P25" s="33">
        <v>273</v>
      </c>
      <c r="Q25" s="33">
        <v>127</v>
      </c>
      <c r="R25" s="50" t="s">
        <v>29</v>
      </c>
      <c r="S25" s="32"/>
    </row>
    <row r="26" s="4" customFormat="1" ht="25" customHeight="1" spans="1:19">
      <c r="A26" s="25">
        <f>COUNT($A$1:A25)+1</f>
        <v>17</v>
      </c>
      <c r="B26" s="26" t="s">
        <v>25</v>
      </c>
      <c r="C26" s="26" t="s">
        <v>57</v>
      </c>
      <c r="D26" s="26" t="s">
        <v>59</v>
      </c>
      <c r="E26" s="26" t="s">
        <v>60</v>
      </c>
      <c r="F26" s="26" t="s">
        <v>28</v>
      </c>
      <c r="G26" s="27">
        <v>2300</v>
      </c>
      <c r="H26" s="27">
        <v>1400</v>
      </c>
      <c r="I26" s="45">
        <f>H26/G26</f>
        <v>0.608695652173913</v>
      </c>
      <c r="J26" s="46">
        <v>0.2</v>
      </c>
      <c r="K26" s="35">
        <v>280</v>
      </c>
      <c r="L26" s="45"/>
      <c r="M26" s="33">
        <v>8</v>
      </c>
      <c r="N26" s="27">
        <v>4800</v>
      </c>
      <c r="O26" s="33">
        <v>280</v>
      </c>
      <c r="P26" s="33">
        <v>196</v>
      </c>
      <c r="Q26" s="33">
        <v>64</v>
      </c>
      <c r="R26" s="50" t="s">
        <v>29</v>
      </c>
      <c r="S26" s="32"/>
    </row>
    <row r="27" s="4" customFormat="1" ht="25" customHeight="1" spans="1:19">
      <c r="A27" s="25">
        <f>COUNT($A$1:A26)+1</f>
        <v>18</v>
      </c>
      <c r="B27" s="26" t="s">
        <v>25</v>
      </c>
      <c r="C27" s="26" t="s">
        <v>57</v>
      </c>
      <c r="D27" s="26" t="s">
        <v>61</v>
      </c>
      <c r="E27" s="26" t="s">
        <v>62</v>
      </c>
      <c r="F27" s="26" t="s">
        <v>28</v>
      </c>
      <c r="G27" s="27">
        <v>400</v>
      </c>
      <c r="H27" s="27">
        <v>200</v>
      </c>
      <c r="I27" s="45">
        <f>H27/G27</f>
        <v>0.5</v>
      </c>
      <c r="J27" s="46">
        <v>0.1</v>
      </c>
      <c r="K27" s="35">
        <v>20</v>
      </c>
      <c r="L27" s="45"/>
      <c r="M27" s="33">
        <v>2</v>
      </c>
      <c r="N27" s="27">
        <v>1200</v>
      </c>
      <c r="O27" s="33">
        <v>20</v>
      </c>
      <c r="P27" s="33"/>
      <c r="Q27" s="33">
        <v>18</v>
      </c>
      <c r="R27" s="50" t="s">
        <v>29</v>
      </c>
      <c r="S27" s="32" t="s">
        <v>63</v>
      </c>
    </row>
    <row r="28" s="4" customFormat="1" ht="25" customHeight="1" spans="1:19">
      <c r="A28" s="25">
        <f>COUNT($A$1:A27)+1</f>
        <v>19</v>
      </c>
      <c r="B28" s="26" t="s">
        <v>25</v>
      </c>
      <c r="C28" s="26" t="s">
        <v>57</v>
      </c>
      <c r="D28" s="26" t="s">
        <v>64</v>
      </c>
      <c r="E28" s="26" t="s">
        <v>65</v>
      </c>
      <c r="F28" s="26" t="s">
        <v>28</v>
      </c>
      <c r="G28" s="27">
        <v>240</v>
      </c>
      <c r="H28" s="27">
        <v>135</v>
      </c>
      <c r="I28" s="45">
        <f>H28/G28</f>
        <v>0.5625</v>
      </c>
      <c r="J28" s="46">
        <v>0.2</v>
      </c>
      <c r="K28" s="35">
        <v>27</v>
      </c>
      <c r="L28" s="45"/>
      <c r="M28" s="33">
        <v>2</v>
      </c>
      <c r="N28" s="27">
        <v>1200</v>
      </c>
      <c r="O28" s="33">
        <v>27</v>
      </c>
      <c r="P28" s="33"/>
      <c r="Q28" s="33">
        <v>25</v>
      </c>
      <c r="R28" s="50" t="s">
        <v>29</v>
      </c>
      <c r="S28" s="32" t="s">
        <v>63</v>
      </c>
    </row>
    <row r="29" s="4" customFormat="1" ht="25" customHeight="1" spans="1:19">
      <c r="A29" s="25">
        <f>COUNT($A$1:A28)+1</f>
        <v>20</v>
      </c>
      <c r="B29" s="26" t="s">
        <v>25</v>
      </c>
      <c r="C29" s="26" t="s">
        <v>57</v>
      </c>
      <c r="D29" s="26" t="s">
        <v>66</v>
      </c>
      <c r="E29" s="26" t="s">
        <v>67</v>
      </c>
      <c r="F29" s="26" t="s">
        <v>68</v>
      </c>
      <c r="G29" s="27"/>
      <c r="H29" s="27"/>
      <c r="I29" s="45"/>
      <c r="J29" s="46"/>
      <c r="K29" s="35"/>
      <c r="L29" s="48">
        <v>80</v>
      </c>
      <c r="M29" s="33">
        <v>5</v>
      </c>
      <c r="N29" s="27">
        <v>5000</v>
      </c>
      <c r="O29" s="33">
        <v>80</v>
      </c>
      <c r="P29" s="33"/>
      <c r="Q29" s="33">
        <v>80</v>
      </c>
      <c r="R29" s="50" t="s">
        <v>69</v>
      </c>
      <c r="S29" s="32" t="s">
        <v>63</v>
      </c>
    </row>
    <row r="30" s="4" customFormat="1" ht="25" customHeight="1" spans="1:19">
      <c r="A30" s="25">
        <f>COUNT($A$1:A29)+1</f>
        <v>21</v>
      </c>
      <c r="B30" s="26" t="s">
        <v>25</v>
      </c>
      <c r="C30" s="26" t="s">
        <v>57</v>
      </c>
      <c r="D30" s="26" t="s">
        <v>70</v>
      </c>
      <c r="E30" s="26" t="s">
        <v>71</v>
      </c>
      <c r="F30" s="26" t="s">
        <v>28</v>
      </c>
      <c r="G30" s="27">
        <v>2084</v>
      </c>
      <c r="H30" s="27">
        <v>1168</v>
      </c>
      <c r="I30" s="45">
        <f>H30/G30</f>
        <v>0.560460652591171</v>
      </c>
      <c r="J30" s="46">
        <v>0.2</v>
      </c>
      <c r="K30" s="35">
        <v>233.6</v>
      </c>
      <c r="L30" s="48"/>
      <c r="M30" s="33">
        <v>12</v>
      </c>
      <c r="N30" s="27">
        <v>7200</v>
      </c>
      <c r="O30" s="33">
        <v>233.6</v>
      </c>
      <c r="P30" s="33">
        <v>168</v>
      </c>
      <c r="Q30" s="33">
        <v>10</v>
      </c>
      <c r="R30" s="50" t="s">
        <v>29</v>
      </c>
      <c r="S30" s="49"/>
    </row>
    <row r="31" s="4" customFormat="1" ht="25" customHeight="1" spans="1:19">
      <c r="A31" s="23"/>
      <c r="B31" s="23"/>
      <c r="C31" s="23" t="s">
        <v>72</v>
      </c>
      <c r="D31" s="23"/>
      <c r="E31" s="23"/>
      <c r="F31" s="23"/>
      <c r="G31" s="24">
        <f>SUM(G32:G33)</f>
        <v>521</v>
      </c>
      <c r="H31" s="24">
        <f t="shared" ref="H31:Q31" si="6">SUM(H32:H33)</f>
        <v>292</v>
      </c>
      <c r="I31" s="47">
        <f>H31/G31</f>
        <v>0.560460652591171</v>
      </c>
      <c r="J31" s="24"/>
      <c r="K31" s="24">
        <f t="shared" si="6"/>
        <v>58.4</v>
      </c>
      <c r="L31" s="24">
        <f t="shared" si="6"/>
        <v>80</v>
      </c>
      <c r="M31" s="24">
        <f t="shared" si="6"/>
        <v>10</v>
      </c>
      <c r="N31" s="24">
        <f t="shared" si="6"/>
        <v>7000</v>
      </c>
      <c r="O31" s="24">
        <f t="shared" si="6"/>
        <v>138.4</v>
      </c>
      <c r="P31" s="24">
        <f t="shared" si="6"/>
        <v>0</v>
      </c>
      <c r="Q31" s="24">
        <f t="shared" si="6"/>
        <v>120</v>
      </c>
      <c r="R31" s="50"/>
      <c r="S31" s="31"/>
    </row>
    <row r="32" s="4" customFormat="1" ht="25" customHeight="1" spans="1:19">
      <c r="A32" s="25">
        <f>COUNT($A$1:A30)+1</f>
        <v>22</v>
      </c>
      <c r="B32" s="26" t="s">
        <v>25</v>
      </c>
      <c r="C32" s="26" t="s">
        <v>72</v>
      </c>
      <c r="D32" s="26" t="s">
        <v>73</v>
      </c>
      <c r="E32" s="26" t="s">
        <v>74</v>
      </c>
      <c r="F32" s="26" t="s">
        <v>75</v>
      </c>
      <c r="G32" s="27"/>
      <c r="H32" s="27"/>
      <c r="I32" s="45"/>
      <c r="J32" s="46"/>
      <c r="K32" s="35"/>
      <c r="L32" s="48">
        <v>80</v>
      </c>
      <c r="M32" s="33">
        <v>2</v>
      </c>
      <c r="N32" s="27">
        <v>1400</v>
      </c>
      <c r="O32" s="33">
        <v>80</v>
      </c>
      <c r="P32" s="33"/>
      <c r="Q32" s="33">
        <v>80</v>
      </c>
      <c r="R32" s="50" t="s">
        <v>69</v>
      </c>
      <c r="S32" s="32" t="s">
        <v>63</v>
      </c>
    </row>
    <row r="33" s="4" customFormat="1" ht="25" customHeight="1" spans="1:19">
      <c r="A33" s="25">
        <f>COUNT($A$1:A32)+1</f>
        <v>23</v>
      </c>
      <c r="B33" s="26" t="s">
        <v>25</v>
      </c>
      <c r="C33" s="26" t="s">
        <v>72</v>
      </c>
      <c r="D33" s="26" t="s">
        <v>73</v>
      </c>
      <c r="E33" s="26" t="s">
        <v>74</v>
      </c>
      <c r="F33" s="26" t="s">
        <v>28</v>
      </c>
      <c r="G33" s="27">
        <v>521</v>
      </c>
      <c r="H33" s="27">
        <v>292</v>
      </c>
      <c r="I33" s="45">
        <f>H33/G33</f>
        <v>0.560460652591171</v>
      </c>
      <c r="J33" s="46">
        <v>0.2</v>
      </c>
      <c r="K33" s="35">
        <v>58.4</v>
      </c>
      <c r="L33" s="45"/>
      <c r="M33" s="33">
        <v>8</v>
      </c>
      <c r="N33" s="27">
        <v>5600</v>
      </c>
      <c r="O33" s="33">
        <v>58.4</v>
      </c>
      <c r="P33" s="33"/>
      <c r="Q33" s="33">
        <v>40</v>
      </c>
      <c r="R33" s="50" t="s">
        <v>29</v>
      </c>
      <c r="S33" s="32" t="s">
        <v>63</v>
      </c>
    </row>
    <row r="34" s="3" customFormat="1" ht="25" customHeight="1" spans="1:19">
      <c r="A34" s="23"/>
      <c r="B34" s="23"/>
      <c r="C34" s="23" t="s">
        <v>76</v>
      </c>
      <c r="D34" s="23"/>
      <c r="E34" s="23"/>
      <c r="F34" s="23"/>
      <c r="G34" s="24">
        <f>G35+G36</f>
        <v>3930</v>
      </c>
      <c r="H34" s="24">
        <f t="shared" ref="H34:Q34" si="7">H35+H36</f>
        <v>2451</v>
      </c>
      <c r="I34" s="47">
        <f>H34/G34</f>
        <v>0.623664122137405</v>
      </c>
      <c r="J34" s="24"/>
      <c r="K34" s="24">
        <f t="shared" si="7"/>
        <v>490.2</v>
      </c>
      <c r="L34" s="24">
        <f t="shared" si="7"/>
        <v>0</v>
      </c>
      <c r="M34" s="24">
        <f t="shared" si="7"/>
        <v>10</v>
      </c>
      <c r="N34" s="24">
        <f t="shared" si="7"/>
        <v>5700</v>
      </c>
      <c r="O34" s="24">
        <f t="shared" si="7"/>
        <v>490.2</v>
      </c>
      <c r="P34" s="24">
        <f t="shared" si="7"/>
        <v>196</v>
      </c>
      <c r="Q34" s="24">
        <f t="shared" si="7"/>
        <v>284</v>
      </c>
      <c r="R34" s="50"/>
      <c r="S34" s="23"/>
    </row>
    <row r="35" s="4" customFormat="1" ht="25" customHeight="1" spans="1:19">
      <c r="A35" s="25">
        <f>COUNT($A$1:A33)+1</f>
        <v>24</v>
      </c>
      <c r="B35" s="26" t="s">
        <v>25</v>
      </c>
      <c r="C35" s="26" t="s">
        <v>76</v>
      </c>
      <c r="D35" s="26" t="s">
        <v>77</v>
      </c>
      <c r="E35" s="26" t="s">
        <v>78</v>
      </c>
      <c r="F35" s="26" t="s">
        <v>28</v>
      </c>
      <c r="G35" s="27">
        <v>3000</v>
      </c>
      <c r="H35" s="27">
        <v>1800</v>
      </c>
      <c r="I35" s="45">
        <f>H35/G35</f>
        <v>0.6</v>
      </c>
      <c r="J35" s="46">
        <v>0.2</v>
      </c>
      <c r="K35" s="35">
        <v>360</v>
      </c>
      <c r="L35" s="45"/>
      <c r="M35" s="33">
        <v>7</v>
      </c>
      <c r="N35" s="27">
        <v>3700</v>
      </c>
      <c r="O35" s="33">
        <v>360</v>
      </c>
      <c r="P35" s="33">
        <v>112</v>
      </c>
      <c r="Q35" s="33">
        <v>238</v>
      </c>
      <c r="R35" s="50" t="s">
        <v>79</v>
      </c>
      <c r="S35" s="49"/>
    </row>
    <row r="36" s="4" customFormat="1" ht="25" customHeight="1" spans="1:19">
      <c r="A36" s="25">
        <f>COUNT($A$1:A35)+1</f>
        <v>25</v>
      </c>
      <c r="B36" s="26" t="s">
        <v>25</v>
      </c>
      <c r="C36" s="26" t="s">
        <v>76</v>
      </c>
      <c r="D36" s="26" t="s">
        <v>38</v>
      </c>
      <c r="E36" s="26" t="s">
        <v>80</v>
      </c>
      <c r="F36" s="26" t="s">
        <v>28</v>
      </c>
      <c r="G36" s="27">
        <v>930</v>
      </c>
      <c r="H36" s="27">
        <v>651</v>
      </c>
      <c r="I36" s="45">
        <f>H36/G36</f>
        <v>0.7</v>
      </c>
      <c r="J36" s="46">
        <v>0.2</v>
      </c>
      <c r="K36" s="35">
        <v>130.2</v>
      </c>
      <c r="L36" s="45"/>
      <c r="M36" s="33">
        <v>3</v>
      </c>
      <c r="N36" s="27">
        <v>2000</v>
      </c>
      <c r="O36" s="33">
        <v>130.2</v>
      </c>
      <c r="P36" s="33">
        <v>84</v>
      </c>
      <c r="Q36" s="33">
        <v>46</v>
      </c>
      <c r="R36" s="50" t="s">
        <v>81</v>
      </c>
      <c r="S36" s="49"/>
    </row>
    <row r="37" s="2" customFormat="1" ht="25" customHeight="1" spans="1:19">
      <c r="A37" s="28" t="s">
        <v>82</v>
      </c>
      <c r="B37" s="29" t="s">
        <v>83</v>
      </c>
      <c r="C37" s="30"/>
      <c r="D37" s="30"/>
      <c r="E37" s="30"/>
      <c r="F37" s="18"/>
      <c r="G37" s="21">
        <f>G38+G43+G65+G72</f>
        <v>49734.6</v>
      </c>
      <c r="H37" s="21">
        <f t="shared" ref="H37:Q37" si="8">H38+H43+H65+H72</f>
        <v>35699.67</v>
      </c>
      <c r="I37" s="43">
        <f>H37/G37</f>
        <v>0.717803500983219</v>
      </c>
      <c r="J37" s="21"/>
      <c r="K37" s="21">
        <f t="shared" si="8"/>
        <v>7140</v>
      </c>
      <c r="L37" s="21">
        <f t="shared" si="8"/>
        <v>160</v>
      </c>
      <c r="M37" s="21">
        <f t="shared" si="8"/>
        <v>224</v>
      </c>
      <c r="N37" s="21">
        <f t="shared" si="8"/>
        <v>131800</v>
      </c>
      <c r="O37" s="21">
        <f t="shared" si="8"/>
        <v>7300</v>
      </c>
      <c r="P37" s="21">
        <f t="shared" si="8"/>
        <v>3502</v>
      </c>
      <c r="Q37" s="21">
        <f t="shared" si="8"/>
        <v>3138</v>
      </c>
      <c r="R37" s="52"/>
      <c r="S37" s="30"/>
    </row>
    <row r="38" s="2" customFormat="1" ht="25" customHeight="1" spans="1:19">
      <c r="A38" s="22"/>
      <c r="B38" s="31"/>
      <c r="C38" s="31" t="s">
        <v>84</v>
      </c>
      <c r="D38" s="31"/>
      <c r="E38" s="31"/>
      <c r="F38" s="23"/>
      <c r="G38" s="24">
        <f>SUM(G39:G42)</f>
        <v>8775</v>
      </c>
      <c r="H38" s="24">
        <f t="shared" ref="H38:Q38" si="9">SUM(H39:H42)</f>
        <v>5329</v>
      </c>
      <c r="I38" s="43">
        <f>H38/G38</f>
        <v>0.607293447293447</v>
      </c>
      <c r="J38" s="24"/>
      <c r="K38" s="24">
        <f t="shared" si="9"/>
        <v>1065.8</v>
      </c>
      <c r="L38" s="24">
        <f t="shared" si="9"/>
        <v>0</v>
      </c>
      <c r="M38" s="24">
        <f t="shared" si="9"/>
        <v>33</v>
      </c>
      <c r="N38" s="24">
        <f t="shared" si="9"/>
        <v>18900</v>
      </c>
      <c r="O38" s="24">
        <f t="shared" si="9"/>
        <v>1065.8</v>
      </c>
      <c r="P38" s="24">
        <f t="shared" si="9"/>
        <v>343</v>
      </c>
      <c r="Q38" s="24">
        <f t="shared" si="9"/>
        <v>596</v>
      </c>
      <c r="R38" s="52"/>
      <c r="S38" s="31"/>
    </row>
    <row r="39" s="3" customFormat="1" ht="25" customHeight="1" spans="1:19">
      <c r="A39" s="25">
        <f>COUNT($A$1:A37)+1</f>
        <v>26</v>
      </c>
      <c r="B39" s="26" t="s">
        <v>85</v>
      </c>
      <c r="C39" s="32" t="s">
        <v>84</v>
      </c>
      <c r="D39" s="32" t="s">
        <v>44</v>
      </c>
      <c r="E39" s="32" t="s">
        <v>86</v>
      </c>
      <c r="F39" s="26" t="s">
        <v>28</v>
      </c>
      <c r="G39" s="33">
        <v>4200</v>
      </c>
      <c r="H39" s="33">
        <v>2400</v>
      </c>
      <c r="I39" s="45">
        <f>H39/G39</f>
        <v>0.571428571428571</v>
      </c>
      <c r="J39" s="46">
        <v>0.2</v>
      </c>
      <c r="K39" s="35">
        <v>480</v>
      </c>
      <c r="L39" s="45"/>
      <c r="M39" s="33">
        <v>19</v>
      </c>
      <c r="N39" s="33">
        <v>10300</v>
      </c>
      <c r="O39" s="33">
        <v>480</v>
      </c>
      <c r="P39" s="33">
        <v>126</v>
      </c>
      <c r="Q39" s="33">
        <v>264</v>
      </c>
      <c r="R39" s="50" t="s">
        <v>29</v>
      </c>
      <c r="S39" s="49"/>
    </row>
    <row r="40" s="3" customFormat="1" ht="25" customHeight="1" spans="1:19">
      <c r="A40" s="25">
        <f>COUNT($A$1:A39)+1</f>
        <v>27</v>
      </c>
      <c r="B40" s="26" t="s">
        <v>85</v>
      </c>
      <c r="C40" s="32" t="s">
        <v>84</v>
      </c>
      <c r="D40" s="32" t="s">
        <v>44</v>
      </c>
      <c r="E40" s="32" t="s">
        <v>87</v>
      </c>
      <c r="F40" s="26" t="s">
        <v>28</v>
      </c>
      <c r="G40" s="33">
        <v>2500</v>
      </c>
      <c r="H40" s="33">
        <v>1500</v>
      </c>
      <c r="I40" s="45">
        <f>H40/G40</f>
        <v>0.6</v>
      </c>
      <c r="J40" s="46">
        <v>0.2</v>
      </c>
      <c r="K40" s="35">
        <v>300</v>
      </c>
      <c r="L40" s="45"/>
      <c r="M40" s="33">
        <v>8</v>
      </c>
      <c r="N40" s="33">
        <v>4200</v>
      </c>
      <c r="O40" s="33">
        <v>300</v>
      </c>
      <c r="P40" s="33">
        <v>70</v>
      </c>
      <c r="Q40" s="33">
        <v>220</v>
      </c>
      <c r="R40" s="50" t="s">
        <v>29</v>
      </c>
      <c r="S40" s="49"/>
    </row>
    <row r="41" s="3" customFormat="1" ht="25" customHeight="1" spans="1:19">
      <c r="A41" s="25">
        <f>COUNT($A$1:A40)+1</f>
        <v>28</v>
      </c>
      <c r="B41" s="26" t="s">
        <v>85</v>
      </c>
      <c r="C41" s="32" t="s">
        <v>84</v>
      </c>
      <c r="D41" s="32" t="s">
        <v>44</v>
      </c>
      <c r="E41" s="32" t="s">
        <v>88</v>
      </c>
      <c r="F41" s="26" t="s">
        <v>28</v>
      </c>
      <c r="G41" s="33">
        <v>1820</v>
      </c>
      <c r="H41" s="33">
        <v>1200</v>
      </c>
      <c r="I41" s="45">
        <f>H41/G41</f>
        <v>0.659340659340659</v>
      </c>
      <c r="J41" s="46">
        <v>0.2</v>
      </c>
      <c r="K41" s="35">
        <v>240</v>
      </c>
      <c r="L41" s="45"/>
      <c r="M41" s="33">
        <v>6</v>
      </c>
      <c r="N41" s="33">
        <v>4400</v>
      </c>
      <c r="O41" s="33">
        <v>240</v>
      </c>
      <c r="P41" s="33">
        <v>126</v>
      </c>
      <c r="Q41" s="33">
        <v>104</v>
      </c>
      <c r="R41" s="50" t="s">
        <v>29</v>
      </c>
      <c r="S41" s="49"/>
    </row>
    <row r="42" s="3" customFormat="1" ht="25" customHeight="1" spans="1:19">
      <c r="A42" s="25">
        <f>COUNT($A$1:A41)+1</f>
        <v>29</v>
      </c>
      <c r="B42" s="26" t="s">
        <v>85</v>
      </c>
      <c r="C42" s="32" t="s">
        <v>84</v>
      </c>
      <c r="D42" s="32" t="s">
        <v>89</v>
      </c>
      <c r="E42" s="32" t="s">
        <v>90</v>
      </c>
      <c r="F42" s="26" t="s">
        <v>49</v>
      </c>
      <c r="G42" s="33">
        <v>255</v>
      </c>
      <c r="H42" s="33">
        <v>229</v>
      </c>
      <c r="I42" s="45">
        <f>H42/G42</f>
        <v>0.898039215686275</v>
      </c>
      <c r="J42" s="46">
        <v>0.2</v>
      </c>
      <c r="K42" s="35">
        <v>45.8</v>
      </c>
      <c r="L42" s="48"/>
      <c r="M42" s="49"/>
      <c r="N42" s="49"/>
      <c r="O42" s="33">
        <v>45.8</v>
      </c>
      <c r="P42" s="33">
        <v>21</v>
      </c>
      <c r="Q42" s="33">
        <v>8</v>
      </c>
      <c r="R42" s="50" t="s">
        <v>50</v>
      </c>
      <c r="S42" s="49"/>
    </row>
    <row r="43" s="3" customFormat="1" ht="25" customHeight="1" spans="1:19">
      <c r="A43" s="23"/>
      <c r="B43" s="23"/>
      <c r="C43" s="31" t="s">
        <v>91</v>
      </c>
      <c r="D43" s="31"/>
      <c r="E43" s="31"/>
      <c r="F43" s="23"/>
      <c r="G43" s="34">
        <f>SUM(G44:G64)</f>
        <v>32382</v>
      </c>
      <c r="H43" s="34">
        <f t="shared" ref="H43:Q43" si="10">SUM(H44:H64)</f>
        <v>24276</v>
      </c>
      <c r="I43" s="47">
        <f>H43/G43</f>
        <v>0.749675745784695</v>
      </c>
      <c r="J43" s="34"/>
      <c r="K43" s="34">
        <f t="shared" si="10"/>
        <v>4855.2</v>
      </c>
      <c r="L43" s="34">
        <f t="shared" si="10"/>
        <v>160</v>
      </c>
      <c r="M43" s="34">
        <f t="shared" si="10"/>
        <v>178</v>
      </c>
      <c r="N43" s="34">
        <f t="shared" si="10"/>
        <v>105100</v>
      </c>
      <c r="O43" s="34">
        <f t="shared" si="10"/>
        <v>5015.2</v>
      </c>
      <c r="P43" s="34">
        <f t="shared" si="10"/>
        <v>2620</v>
      </c>
      <c r="Q43" s="34">
        <f t="shared" si="10"/>
        <v>2141</v>
      </c>
      <c r="R43" s="50"/>
      <c r="S43" s="31"/>
    </row>
    <row r="44" s="3" customFormat="1" ht="25" customHeight="1" spans="1:19">
      <c r="A44" s="25">
        <f>COUNT($A$1:A42)+1</f>
        <v>30</v>
      </c>
      <c r="B44" s="26" t="s">
        <v>85</v>
      </c>
      <c r="C44" s="32" t="s">
        <v>91</v>
      </c>
      <c r="D44" s="32" t="s">
        <v>92</v>
      </c>
      <c r="E44" s="32" t="s">
        <v>93</v>
      </c>
      <c r="F44" s="26" t="s">
        <v>28</v>
      </c>
      <c r="G44" s="35">
        <v>4800</v>
      </c>
      <c r="H44" s="33">
        <v>4100</v>
      </c>
      <c r="I44" s="45">
        <f t="shared" ref="I44:I55" si="11">H44/G44</f>
        <v>0.854166666666667</v>
      </c>
      <c r="J44" s="46">
        <v>0.2</v>
      </c>
      <c r="K44" s="35">
        <v>820</v>
      </c>
      <c r="L44" s="45"/>
      <c r="M44" s="33">
        <v>37</v>
      </c>
      <c r="N44" s="33">
        <v>20700</v>
      </c>
      <c r="O44" s="33">
        <v>820</v>
      </c>
      <c r="P44" s="33">
        <v>560</v>
      </c>
      <c r="Q44" s="33">
        <v>210</v>
      </c>
      <c r="R44" s="50" t="s">
        <v>29</v>
      </c>
      <c r="S44" s="49"/>
    </row>
    <row r="45" s="3" customFormat="1" ht="25" customHeight="1" spans="1:19">
      <c r="A45" s="25">
        <f>COUNT($A$1:A44)+1</f>
        <v>31</v>
      </c>
      <c r="B45" s="26" t="s">
        <v>85</v>
      </c>
      <c r="C45" s="32" t="s">
        <v>91</v>
      </c>
      <c r="D45" s="32" t="s">
        <v>92</v>
      </c>
      <c r="E45" s="32" t="s">
        <v>94</v>
      </c>
      <c r="F45" s="26" t="s">
        <v>28</v>
      </c>
      <c r="G45" s="35">
        <v>2800</v>
      </c>
      <c r="H45" s="35">
        <v>2100</v>
      </c>
      <c r="I45" s="45">
        <f t="shared" si="11"/>
        <v>0.75</v>
      </c>
      <c r="J45" s="46">
        <v>0.2</v>
      </c>
      <c r="K45" s="35">
        <v>420</v>
      </c>
      <c r="L45" s="45"/>
      <c r="M45" s="35">
        <v>17</v>
      </c>
      <c r="N45" s="35">
        <v>10300</v>
      </c>
      <c r="O45" s="33">
        <v>420</v>
      </c>
      <c r="P45" s="33">
        <v>210</v>
      </c>
      <c r="Q45" s="33">
        <v>200</v>
      </c>
      <c r="R45" s="50" t="s">
        <v>29</v>
      </c>
      <c r="S45" s="49"/>
    </row>
    <row r="46" s="3" customFormat="1" ht="25" customHeight="1" spans="1:19">
      <c r="A46" s="25">
        <f>COUNT($A$1:A45)+1</f>
        <v>32</v>
      </c>
      <c r="B46" s="26" t="s">
        <v>85</v>
      </c>
      <c r="C46" s="32" t="s">
        <v>91</v>
      </c>
      <c r="D46" s="32" t="s">
        <v>92</v>
      </c>
      <c r="E46" s="32" t="s">
        <v>95</v>
      </c>
      <c r="F46" s="26" t="s">
        <v>28</v>
      </c>
      <c r="G46" s="35">
        <v>4000</v>
      </c>
      <c r="H46" s="35">
        <v>3100</v>
      </c>
      <c r="I46" s="45">
        <f t="shared" si="11"/>
        <v>0.775</v>
      </c>
      <c r="J46" s="46">
        <v>0.2</v>
      </c>
      <c r="K46" s="35">
        <v>620</v>
      </c>
      <c r="L46" s="45"/>
      <c r="M46" s="35">
        <v>23</v>
      </c>
      <c r="N46" s="35">
        <v>12600</v>
      </c>
      <c r="O46" s="33">
        <v>620</v>
      </c>
      <c r="P46" s="33">
        <v>280</v>
      </c>
      <c r="Q46" s="33">
        <v>330</v>
      </c>
      <c r="R46" s="50" t="s">
        <v>29</v>
      </c>
      <c r="S46" s="49"/>
    </row>
    <row r="47" s="3" customFormat="1" ht="25" customHeight="1" spans="1:19">
      <c r="A47" s="25">
        <f>COUNT($A$1:A46)+1</f>
        <v>33</v>
      </c>
      <c r="B47" s="26" t="s">
        <v>85</v>
      </c>
      <c r="C47" s="32" t="s">
        <v>91</v>
      </c>
      <c r="D47" s="32" t="s">
        <v>92</v>
      </c>
      <c r="E47" s="32" t="s">
        <v>96</v>
      </c>
      <c r="F47" s="26" t="s">
        <v>28</v>
      </c>
      <c r="G47" s="35">
        <v>3800</v>
      </c>
      <c r="H47" s="35">
        <v>2900</v>
      </c>
      <c r="I47" s="45">
        <f t="shared" si="11"/>
        <v>0.763157894736842</v>
      </c>
      <c r="J47" s="46">
        <v>0.2</v>
      </c>
      <c r="K47" s="35">
        <v>580</v>
      </c>
      <c r="L47" s="45"/>
      <c r="M47" s="35">
        <v>17</v>
      </c>
      <c r="N47" s="35">
        <v>10000</v>
      </c>
      <c r="O47" s="33">
        <v>580</v>
      </c>
      <c r="P47" s="33">
        <v>210</v>
      </c>
      <c r="Q47" s="33">
        <v>350</v>
      </c>
      <c r="R47" s="50" t="s">
        <v>29</v>
      </c>
      <c r="S47" s="49"/>
    </row>
    <row r="48" s="3" customFormat="1" ht="25" customHeight="1" spans="1:19">
      <c r="A48" s="25">
        <f>COUNT($A$1:A47)+1</f>
        <v>34</v>
      </c>
      <c r="B48" s="26" t="s">
        <v>85</v>
      </c>
      <c r="C48" s="32" t="s">
        <v>91</v>
      </c>
      <c r="D48" s="32" t="s">
        <v>92</v>
      </c>
      <c r="E48" s="32" t="s">
        <v>97</v>
      </c>
      <c r="F48" s="26" t="s">
        <v>28</v>
      </c>
      <c r="G48" s="35">
        <v>3900</v>
      </c>
      <c r="H48" s="35">
        <v>3000</v>
      </c>
      <c r="I48" s="45">
        <f t="shared" si="11"/>
        <v>0.769230769230769</v>
      </c>
      <c r="J48" s="46">
        <v>0.2</v>
      </c>
      <c r="K48" s="35">
        <v>600</v>
      </c>
      <c r="L48" s="45"/>
      <c r="M48" s="35">
        <v>22</v>
      </c>
      <c r="N48" s="35">
        <v>13200</v>
      </c>
      <c r="O48" s="33">
        <v>600</v>
      </c>
      <c r="P48" s="33">
        <v>420</v>
      </c>
      <c r="Q48" s="33">
        <v>180</v>
      </c>
      <c r="R48" s="50" t="s">
        <v>29</v>
      </c>
      <c r="S48" s="49"/>
    </row>
    <row r="49" s="3" customFormat="1" ht="25" customHeight="1" spans="1:19">
      <c r="A49" s="25">
        <f>COUNT($A$1:A48)+1</f>
        <v>35</v>
      </c>
      <c r="B49" s="26" t="s">
        <v>85</v>
      </c>
      <c r="C49" s="32" t="s">
        <v>91</v>
      </c>
      <c r="D49" s="32" t="s">
        <v>92</v>
      </c>
      <c r="E49" s="32" t="s">
        <v>98</v>
      </c>
      <c r="F49" s="26" t="s">
        <v>28</v>
      </c>
      <c r="G49" s="35">
        <v>2500</v>
      </c>
      <c r="H49" s="35">
        <v>2000</v>
      </c>
      <c r="I49" s="45">
        <f t="shared" si="11"/>
        <v>0.8</v>
      </c>
      <c r="J49" s="46">
        <v>0.2</v>
      </c>
      <c r="K49" s="35">
        <v>400</v>
      </c>
      <c r="L49" s="45"/>
      <c r="M49" s="35">
        <v>24</v>
      </c>
      <c r="N49" s="35">
        <v>13400</v>
      </c>
      <c r="O49" s="33">
        <v>400</v>
      </c>
      <c r="P49" s="33">
        <v>210</v>
      </c>
      <c r="Q49" s="33">
        <v>190</v>
      </c>
      <c r="R49" s="50" t="s">
        <v>29</v>
      </c>
      <c r="S49" s="49"/>
    </row>
    <row r="50" s="3" customFormat="1" ht="25" customHeight="1" spans="1:19">
      <c r="A50" s="25">
        <f>COUNT($A$1:A49)+1</f>
        <v>36</v>
      </c>
      <c r="B50" s="26" t="s">
        <v>85</v>
      </c>
      <c r="C50" s="32" t="s">
        <v>91</v>
      </c>
      <c r="D50" s="32" t="s">
        <v>92</v>
      </c>
      <c r="E50" s="32" t="s">
        <v>99</v>
      </c>
      <c r="F50" s="26" t="s">
        <v>28</v>
      </c>
      <c r="G50" s="35">
        <v>1000</v>
      </c>
      <c r="H50" s="35">
        <v>650</v>
      </c>
      <c r="I50" s="45">
        <f t="shared" si="11"/>
        <v>0.65</v>
      </c>
      <c r="J50" s="46">
        <v>0.2</v>
      </c>
      <c r="K50" s="35">
        <v>130</v>
      </c>
      <c r="L50" s="45"/>
      <c r="M50" s="35">
        <v>6</v>
      </c>
      <c r="N50" s="35">
        <v>3600</v>
      </c>
      <c r="O50" s="33">
        <v>130</v>
      </c>
      <c r="P50" s="33">
        <v>84</v>
      </c>
      <c r="Q50" s="33">
        <v>30</v>
      </c>
      <c r="R50" s="50" t="s">
        <v>29</v>
      </c>
      <c r="S50" s="49"/>
    </row>
    <row r="51" s="3" customFormat="1" ht="25" customHeight="1" spans="1:19">
      <c r="A51" s="25">
        <f>COUNT($A$1:A50)+1</f>
        <v>37</v>
      </c>
      <c r="B51" s="26" t="s">
        <v>85</v>
      </c>
      <c r="C51" s="32" t="s">
        <v>91</v>
      </c>
      <c r="D51" s="32" t="s">
        <v>100</v>
      </c>
      <c r="E51" s="32" t="s">
        <v>101</v>
      </c>
      <c r="F51" s="26" t="s">
        <v>28</v>
      </c>
      <c r="G51" s="25">
        <v>300</v>
      </c>
      <c r="H51" s="25">
        <v>200</v>
      </c>
      <c r="I51" s="45">
        <f t="shared" si="11"/>
        <v>0.666666666666667</v>
      </c>
      <c r="J51" s="46">
        <v>0.2</v>
      </c>
      <c r="K51" s="35">
        <v>40</v>
      </c>
      <c r="L51" s="45"/>
      <c r="M51" s="35">
        <v>3</v>
      </c>
      <c r="N51" s="35">
        <v>1800</v>
      </c>
      <c r="O51" s="33">
        <v>40</v>
      </c>
      <c r="P51" s="33">
        <v>21</v>
      </c>
      <c r="Q51" s="33">
        <v>15</v>
      </c>
      <c r="R51" s="50" t="s">
        <v>29</v>
      </c>
      <c r="S51" s="49"/>
    </row>
    <row r="52" s="3" customFormat="1" ht="25" customHeight="1" spans="1:19">
      <c r="A52" s="25">
        <f>COUNT($A$1:A51)+1</f>
        <v>38</v>
      </c>
      <c r="B52" s="26" t="s">
        <v>85</v>
      </c>
      <c r="C52" s="32" t="s">
        <v>91</v>
      </c>
      <c r="D52" s="32" t="s">
        <v>102</v>
      </c>
      <c r="E52" s="32" t="s">
        <v>103</v>
      </c>
      <c r="F52" s="26" t="s">
        <v>28</v>
      </c>
      <c r="G52" s="25">
        <v>250</v>
      </c>
      <c r="H52" s="25">
        <v>190</v>
      </c>
      <c r="I52" s="45">
        <f t="shared" si="11"/>
        <v>0.76</v>
      </c>
      <c r="J52" s="46">
        <v>0.2</v>
      </c>
      <c r="K52" s="35">
        <v>38</v>
      </c>
      <c r="L52" s="45"/>
      <c r="M52" s="35">
        <v>4</v>
      </c>
      <c r="N52" s="35">
        <v>2700</v>
      </c>
      <c r="O52" s="33">
        <v>38</v>
      </c>
      <c r="P52" s="33">
        <v>17</v>
      </c>
      <c r="Q52" s="33">
        <v>20</v>
      </c>
      <c r="R52" s="50" t="s">
        <v>29</v>
      </c>
      <c r="S52" s="49"/>
    </row>
    <row r="53" s="3" customFormat="1" ht="25" customHeight="1" spans="1:19">
      <c r="A53" s="25">
        <f>COUNT($A$1:A52)+1</f>
        <v>39</v>
      </c>
      <c r="B53" s="26" t="s">
        <v>85</v>
      </c>
      <c r="C53" s="32" t="s">
        <v>91</v>
      </c>
      <c r="D53" s="32" t="s">
        <v>104</v>
      </c>
      <c r="E53" s="32" t="s">
        <v>105</v>
      </c>
      <c r="F53" s="26" t="s">
        <v>28</v>
      </c>
      <c r="G53" s="25">
        <v>280</v>
      </c>
      <c r="H53" s="25">
        <v>196</v>
      </c>
      <c r="I53" s="45">
        <f t="shared" si="11"/>
        <v>0.7</v>
      </c>
      <c r="J53" s="46">
        <v>0.2</v>
      </c>
      <c r="K53" s="35">
        <v>39.2</v>
      </c>
      <c r="L53" s="45"/>
      <c r="M53" s="35">
        <v>2</v>
      </c>
      <c r="N53" s="35">
        <v>1200</v>
      </c>
      <c r="O53" s="33">
        <v>39.2</v>
      </c>
      <c r="P53" s="33">
        <v>22</v>
      </c>
      <c r="Q53" s="33">
        <v>8</v>
      </c>
      <c r="R53" s="50" t="s">
        <v>29</v>
      </c>
      <c r="S53" s="49"/>
    </row>
    <row r="54" s="3" customFormat="1" ht="25" customHeight="1" spans="1:19">
      <c r="A54" s="25">
        <f>COUNT($A$1:A53)+1</f>
        <v>40</v>
      </c>
      <c r="B54" s="26" t="s">
        <v>85</v>
      </c>
      <c r="C54" s="32" t="s">
        <v>91</v>
      </c>
      <c r="D54" s="32" t="s">
        <v>106</v>
      </c>
      <c r="E54" s="32" t="s">
        <v>107</v>
      </c>
      <c r="F54" s="26" t="s">
        <v>28</v>
      </c>
      <c r="G54" s="33">
        <v>1500</v>
      </c>
      <c r="H54" s="33">
        <v>1000</v>
      </c>
      <c r="I54" s="45">
        <f t="shared" si="11"/>
        <v>0.666666666666667</v>
      </c>
      <c r="J54" s="46">
        <v>0.2</v>
      </c>
      <c r="K54" s="35">
        <v>200</v>
      </c>
      <c r="L54" s="48"/>
      <c r="M54" s="49" t="s">
        <v>108</v>
      </c>
      <c r="N54" s="49" t="s">
        <v>109</v>
      </c>
      <c r="O54" s="33">
        <v>200</v>
      </c>
      <c r="P54" s="33">
        <v>126</v>
      </c>
      <c r="Q54" s="33">
        <v>44</v>
      </c>
      <c r="R54" s="50" t="s">
        <v>29</v>
      </c>
      <c r="S54" s="49"/>
    </row>
    <row r="55" s="3" customFormat="1" ht="25" customHeight="1" spans="1:19">
      <c r="A55" s="25">
        <f>COUNT($A$1:A54)+1</f>
        <v>41</v>
      </c>
      <c r="B55" s="26" t="s">
        <v>85</v>
      </c>
      <c r="C55" s="32" t="s">
        <v>91</v>
      </c>
      <c r="D55" s="32" t="s">
        <v>106</v>
      </c>
      <c r="E55" s="32" t="s">
        <v>110</v>
      </c>
      <c r="F55" s="26" t="s">
        <v>28</v>
      </c>
      <c r="G55" s="33">
        <v>1620</v>
      </c>
      <c r="H55" s="33">
        <v>940</v>
      </c>
      <c r="I55" s="45">
        <f t="shared" si="11"/>
        <v>0.580246913580247</v>
      </c>
      <c r="J55" s="46">
        <v>0.2</v>
      </c>
      <c r="K55" s="35">
        <v>188</v>
      </c>
      <c r="L55" s="48"/>
      <c r="M55" s="49" t="s">
        <v>111</v>
      </c>
      <c r="N55" s="49" t="s">
        <v>112</v>
      </c>
      <c r="O55" s="33">
        <v>188</v>
      </c>
      <c r="P55" s="33">
        <v>131</v>
      </c>
      <c r="Q55" s="33">
        <v>45</v>
      </c>
      <c r="R55" s="50" t="s">
        <v>29</v>
      </c>
      <c r="S55" s="49"/>
    </row>
    <row r="56" s="3" customFormat="1" ht="25" customHeight="1" spans="1:19">
      <c r="A56" s="25">
        <f>COUNT($A$1:A55)+1</f>
        <v>42</v>
      </c>
      <c r="B56" s="26" t="s">
        <v>85</v>
      </c>
      <c r="C56" s="32" t="s">
        <v>91</v>
      </c>
      <c r="D56" s="32" t="s">
        <v>106</v>
      </c>
      <c r="E56" s="32" t="s">
        <v>110</v>
      </c>
      <c r="F56" s="26" t="s">
        <v>75</v>
      </c>
      <c r="G56" s="33"/>
      <c r="H56" s="33"/>
      <c r="I56" s="45"/>
      <c r="J56" s="46"/>
      <c r="K56" s="35"/>
      <c r="L56" s="48">
        <v>80</v>
      </c>
      <c r="M56" s="49" t="s">
        <v>113</v>
      </c>
      <c r="N56" s="49" t="s">
        <v>114</v>
      </c>
      <c r="O56" s="33">
        <v>80</v>
      </c>
      <c r="P56" s="33"/>
      <c r="Q56" s="33">
        <v>80</v>
      </c>
      <c r="R56" s="50" t="s">
        <v>69</v>
      </c>
      <c r="S56" s="32" t="s">
        <v>63</v>
      </c>
    </row>
    <row r="57" s="3" customFormat="1" ht="25" customHeight="1" spans="1:19">
      <c r="A57" s="25">
        <f>COUNT($A$1:A56)+1</f>
        <v>43</v>
      </c>
      <c r="B57" s="26" t="s">
        <v>85</v>
      </c>
      <c r="C57" s="32" t="s">
        <v>91</v>
      </c>
      <c r="D57" s="32" t="s">
        <v>106</v>
      </c>
      <c r="E57" s="32" t="s">
        <v>115</v>
      </c>
      <c r="F57" s="26" t="s">
        <v>28</v>
      </c>
      <c r="G57" s="33">
        <v>2000</v>
      </c>
      <c r="H57" s="33">
        <v>1300</v>
      </c>
      <c r="I57" s="45">
        <f t="shared" ref="I57:I67" si="12">H57/G57</f>
        <v>0.65</v>
      </c>
      <c r="J57" s="46">
        <v>0.2</v>
      </c>
      <c r="K57" s="35">
        <v>260</v>
      </c>
      <c r="L57" s="48"/>
      <c r="M57" s="49" t="s">
        <v>113</v>
      </c>
      <c r="N57" s="49" t="s">
        <v>116</v>
      </c>
      <c r="O57" s="33">
        <v>260</v>
      </c>
      <c r="P57" s="33">
        <v>168</v>
      </c>
      <c r="Q57" s="33">
        <v>82</v>
      </c>
      <c r="R57" s="50" t="s">
        <v>29</v>
      </c>
      <c r="S57" s="49"/>
    </row>
    <row r="58" s="3" customFormat="1" ht="25" customHeight="1" spans="1:19">
      <c r="A58" s="25">
        <f>COUNT($A$1:A57)+1</f>
        <v>44</v>
      </c>
      <c r="B58" s="26" t="s">
        <v>85</v>
      </c>
      <c r="C58" s="32" t="s">
        <v>91</v>
      </c>
      <c r="D58" s="32" t="s">
        <v>106</v>
      </c>
      <c r="E58" s="32" t="s">
        <v>117</v>
      </c>
      <c r="F58" s="26" t="s">
        <v>75</v>
      </c>
      <c r="G58" s="25"/>
      <c r="H58" s="25"/>
      <c r="I58" s="45"/>
      <c r="J58" s="46"/>
      <c r="K58" s="35"/>
      <c r="L58" s="48">
        <v>80</v>
      </c>
      <c r="M58" s="49" t="s">
        <v>118</v>
      </c>
      <c r="N58" s="49" t="s">
        <v>119</v>
      </c>
      <c r="O58" s="33">
        <v>80</v>
      </c>
      <c r="P58" s="33"/>
      <c r="Q58" s="33">
        <v>80</v>
      </c>
      <c r="R58" s="50" t="s">
        <v>69</v>
      </c>
      <c r="S58" s="32" t="s">
        <v>63</v>
      </c>
    </row>
    <row r="59" s="3" customFormat="1" ht="25" customHeight="1" spans="1:19">
      <c r="A59" s="25">
        <f>COUNT($A$1:A58)+1</f>
        <v>45</v>
      </c>
      <c r="B59" s="26" t="s">
        <v>85</v>
      </c>
      <c r="C59" s="32" t="s">
        <v>91</v>
      </c>
      <c r="D59" s="32" t="s">
        <v>120</v>
      </c>
      <c r="E59" s="32" t="s">
        <v>121</v>
      </c>
      <c r="F59" s="26" t="s">
        <v>28</v>
      </c>
      <c r="G59" s="25">
        <v>210</v>
      </c>
      <c r="H59" s="25">
        <v>170</v>
      </c>
      <c r="I59" s="45">
        <f t="shared" si="12"/>
        <v>0.80952380952381</v>
      </c>
      <c r="J59" s="46">
        <v>0.2</v>
      </c>
      <c r="K59" s="35">
        <v>34</v>
      </c>
      <c r="L59" s="48"/>
      <c r="M59" s="49" t="s">
        <v>122</v>
      </c>
      <c r="N59" s="49" t="s">
        <v>123</v>
      </c>
      <c r="O59" s="33">
        <v>34</v>
      </c>
      <c r="P59" s="33">
        <v>14</v>
      </c>
      <c r="Q59" s="33">
        <v>6</v>
      </c>
      <c r="R59" s="50" t="s">
        <v>29</v>
      </c>
      <c r="S59" s="49"/>
    </row>
    <row r="60" s="3" customFormat="1" ht="25" customHeight="1" spans="1:19">
      <c r="A60" s="25">
        <f>COUNT($A$1:A59)+1</f>
        <v>46</v>
      </c>
      <c r="B60" s="26" t="s">
        <v>85</v>
      </c>
      <c r="C60" s="32" t="s">
        <v>91</v>
      </c>
      <c r="D60" s="32" t="s">
        <v>120</v>
      </c>
      <c r="E60" s="32" t="s">
        <v>124</v>
      </c>
      <c r="F60" s="26" t="s">
        <v>28</v>
      </c>
      <c r="G60" s="35">
        <v>1000</v>
      </c>
      <c r="H60" s="35">
        <v>750</v>
      </c>
      <c r="I60" s="45">
        <f t="shared" si="12"/>
        <v>0.75</v>
      </c>
      <c r="J60" s="46">
        <v>0.2</v>
      </c>
      <c r="K60" s="35">
        <v>150</v>
      </c>
      <c r="L60" s="45"/>
      <c r="M60" s="35">
        <v>8</v>
      </c>
      <c r="N60" s="35">
        <v>5200</v>
      </c>
      <c r="O60" s="33">
        <v>150</v>
      </c>
      <c r="P60" s="33">
        <v>42</v>
      </c>
      <c r="Q60" s="33">
        <v>58</v>
      </c>
      <c r="R60" s="50" t="s">
        <v>29</v>
      </c>
      <c r="S60" s="49"/>
    </row>
    <row r="61" s="3" customFormat="1" ht="25" customHeight="1" spans="1:19">
      <c r="A61" s="25">
        <f>COUNT($A$1:A60)+1</f>
        <v>47</v>
      </c>
      <c r="B61" s="26" t="s">
        <v>85</v>
      </c>
      <c r="C61" s="32" t="s">
        <v>91</v>
      </c>
      <c r="D61" s="32" t="s">
        <v>125</v>
      </c>
      <c r="E61" s="32" t="s">
        <v>126</v>
      </c>
      <c r="F61" s="26" t="s">
        <v>28</v>
      </c>
      <c r="G61" s="35">
        <v>1212</v>
      </c>
      <c r="H61" s="35">
        <v>800</v>
      </c>
      <c r="I61" s="45">
        <f t="shared" si="12"/>
        <v>0.66006600660066</v>
      </c>
      <c r="J61" s="46">
        <v>0.2</v>
      </c>
      <c r="K61" s="35">
        <v>160</v>
      </c>
      <c r="L61" s="45"/>
      <c r="M61" s="35">
        <v>6</v>
      </c>
      <c r="N61" s="35">
        <v>4800</v>
      </c>
      <c r="O61" s="33">
        <v>160</v>
      </c>
      <c r="P61" s="33">
        <v>35</v>
      </c>
      <c r="Q61" s="33">
        <v>120</v>
      </c>
      <c r="R61" s="50" t="s">
        <v>29</v>
      </c>
      <c r="S61" s="49"/>
    </row>
    <row r="62" s="3" customFormat="1" ht="25" customHeight="1" spans="1:19">
      <c r="A62" s="25">
        <f>COUNT($A$1:A61)+1</f>
        <v>48</v>
      </c>
      <c r="B62" s="26" t="s">
        <v>85</v>
      </c>
      <c r="C62" s="32" t="s">
        <v>91</v>
      </c>
      <c r="D62" s="32" t="s">
        <v>127</v>
      </c>
      <c r="E62" s="32" t="s">
        <v>128</v>
      </c>
      <c r="F62" s="26" t="s">
        <v>28</v>
      </c>
      <c r="G62" s="25">
        <v>500</v>
      </c>
      <c r="H62" s="25">
        <v>380</v>
      </c>
      <c r="I62" s="45">
        <f t="shared" si="12"/>
        <v>0.76</v>
      </c>
      <c r="J62" s="46">
        <v>0.2</v>
      </c>
      <c r="K62" s="35">
        <v>76</v>
      </c>
      <c r="L62" s="45"/>
      <c r="M62" s="35">
        <v>4</v>
      </c>
      <c r="N62" s="35">
        <v>2600</v>
      </c>
      <c r="O62" s="33">
        <v>76</v>
      </c>
      <c r="P62" s="33">
        <v>35</v>
      </c>
      <c r="Q62" s="33">
        <v>40</v>
      </c>
      <c r="R62" s="50" t="s">
        <v>29</v>
      </c>
      <c r="S62" s="49"/>
    </row>
    <row r="63" s="3" customFormat="1" ht="25" customHeight="1" spans="1:19">
      <c r="A63" s="25">
        <f>COUNT($A$1:A62)+1</f>
        <v>49</v>
      </c>
      <c r="B63" s="26" t="s">
        <v>85</v>
      </c>
      <c r="C63" s="32" t="s">
        <v>91</v>
      </c>
      <c r="D63" s="32" t="s">
        <v>129</v>
      </c>
      <c r="E63" s="32" t="s">
        <v>130</v>
      </c>
      <c r="F63" s="26" t="s">
        <v>28</v>
      </c>
      <c r="G63" s="25">
        <v>450</v>
      </c>
      <c r="H63" s="25">
        <v>350</v>
      </c>
      <c r="I63" s="45">
        <f t="shared" si="12"/>
        <v>0.777777777777778</v>
      </c>
      <c r="J63" s="46">
        <v>0.2</v>
      </c>
      <c r="K63" s="35">
        <v>70</v>
      </c>
      <c r="L63" s="45"/>
      <c r="M63" s="35">
        <v>3</v>
      </c>
      <c r="N63" s="35">
        <v>1800</v>
      </c>
      <c r="O63" s="33">
        <v>70</v>
      </c>
      <c r="P63" s="33">
        <v>28</v>
      </c>
      <c r="Q63" s="33">
        <v>40</v>
      </c>
      <c r="R63" s="50" t="s">
        <v>29</v>
      </c>
      <c r="S63" s="49"/>
    </row>
    <row r="64" s="3" customFormat="1" ht="25" customHeight="1" spans="1:19">
      <c r="A64" s="25">
        <f>COUNT($A$1:A63)+1</f>
        <v>50</v>
      </c>
      <c r="B64" s="26" t="s">
        <v>85</v>
      </c>
      <c r="C64" s="32" t="s">
        <v>91</v>
      </c>
      <c r="D64" s="32" t="s">
        <v>127</v>
      </c>
      <c r="E64" s="32" t="s">
        <v>131</v>
      </c>
      <c r="F64" s="26" t="s">
        <v>28</v>
      </c>
      <c r="G64" s="25">
        <v>260</v>
      </c>
      <c r="H64" s="25">
        <v>150</v>
      </c>
      <c r="I64" s="45">
        <f t="shared" si="12"/>
        <v>0.576923076923077</v>
      </c>
      <c r="J64" s="46">
        <v>0.2</v>
      </c>
      <c r="K64" s="35">
        <v>30</v>
      </c>
      <c r="L64" s="45"/>
      <c r="M64" s="35">
        <v>2</v>
      </c>
      <c r="N64" s="35">
        <v>1200</v>
      </c>
      <c r="O64" s="33">
        <v>30</v>
      </c>
      <c r="P64" s="33">
        <v>7</v>
      </c>
      <c r="Q64" s="33">
        <v>13</v>
      </c>
      <c r="R64" s="50" t="s">
        <v>29</v>
      </c>
      <c r="S64" s="49"/>
    </row>
    <row r="65" s="3" customFormat="1" ht="25" customHeight="1" spans="1:19">
      <c r="A65" s="23"/>
      <c r="B65" s="23"/>
      <c r="C65" s="31" t="s">
        <v>132</v>
      </c>
      <c r="D65" s="31"/>
      <c r="E65" s="31"/>
      <c r="F65" s="23"/>
      <c r="G65" s="23">
        <f>SUM(G66:G71)</f>
        <v>8250</v>
      </c>
      <c r="H65" s="23">
        <f t="shared" ref="H65:Q65" si="13">SUM(H66:H71)</f>
        <v>5790</v>
      </c>
      <c r="I65" s="47">
        <f>H65/G65</f>
        <v>0.701818181818182</v>
      </c>
      <c r="J65" s="23"/>
      <c r="K65" s="23">
        <f t="shared" si="13"/>
        <v>1158</v>
      </c>
      <c r="L65" s="23">
        <f t="shared" si="13"/>
        <v>0</v>
      </c>
      <c r="M65" s="23">
        <f t="shared" si="13"/>
        <v>13</v>
      </c>
      <c r="N65" s="23">
        <f t="shared" si="13"/>
        <v>7800</v>
      </c>
      <c r="O65" s="23">
        <f t="shared" si="13"/>
        <v>1158</v>
      </c>
      <c r="P65" s="23">
        <f t="shared" si="13"/>
        <v>518</v>
      </c>
      <c r="Q65" s="23">
        <f t="shared" si="13"/>
        <v>372</v>
      </c>
      <c r="R65" s="50"/>
      <c r="S65" s="31"/>
    </row>
    <row r="66" s="3" customFormat="1" ht="25" customHeight="1" spans="1:19">
      <c r="A66" s="25">
        <f>COUNT($A$1:A64)+1</f>
        <v>51</v>
      </c>
      <c r="B66" s="26" t="s">
        <v>85</v>
      </c>
      <c r="C66" s="32" t="s">
        <v>132</v>
      </c>
      <c r="D66" s="32" t="s">
        <v>133</v>
      </c>
      <c r="E66" s="32" t="s">
        <v>134</v>
      </c>
      <c r="F66" s="26" t="s">
        <v>28</v>
      </c>
      <c r="G66" s="25">
        <v>1020</v>
      </c>
      <c r="H66" s="25">
        <v>600</v>
      </c>
      <c r="I66" s="45">
        <f>H66/G66</f>
        <v>0.588235294117647</v>
      </c>
      <c r="J66" s="46">
        <v>0.2</v>
      </c>
      <c r="K66" s="35">
        <v>120</v>
      </c>
      <c r="L66" s="45"/>
      <c r="M66" s="35">
        <v>2</v>
      </c>
      <c r="N66" s="35">
        <v>1200</v>
      </c>
      <c r="O66" s="33">
        <v>120</v>
      </c>
      <c r="P66" s="33">
        <v>28</v>
      </c>
      <c r="Q66" s="33">
        <v>12</v>
      </c>
      <c r="R66" s="50" t="s">
        <v>29</v>
      </c>
      <c r="S66" s="49"/>
    </row>
    <row r="67" s="3" customFormat="1" ht="25" customHeight="1" spans="1:19">
      <c r="A67" s="25">
        <f>COUNT($A$1:A66)+1</f>
        <v>52</v>
      </c>
      <c r="B67" s="26" t="s">
        <v>85</v>
      </c>
      <c r="C67" s="32" t="s">
        <v>132</v>
      </c>
      <c r="D67" s="26" t="s">
        <v>32</v>
      </c>
      <c r="E67" s="32" t="s">
        <v>135</v>
      </c>
      <c r="F67" s="26" t="s">
        <v>28</v>
      </c>
      <c r="G67" s="33">
        <v>2600</v>
      </c>
      <c r="H67" s="33">
        <v>1950</v>
      </c>
      <c r="I67" s="45">
        <f>H67/G67</f>
        <v>0.75</v>
      </c>
      <c r="J67" s="46">
        <v>0.2</v>
      </c>
      <c r="K67" s="35">
        <v>390</v>
      </c>
      <c r="L67" s="45"/>
      <c r="M67" s="49">
        <v>11</v>
      </c>
      <c r="N67" s="49">
        <v>6600</v>
      </c>
      <c r="O67" s="33">
        <v>390</v>
      </c>
      <c r="P67" s="33">
        <v>210</v>
      </c>
      <c r="Q67" s="33">
        <v>170</v>
      </c>
      <c r="R67" s="50" t="s">
        <v>29</v>
      </c>
      <c r="S67" s="49"/>
    </row>
    <row r="68" s="3" customFormat="1" ht="25" customHeight="1" spans="1:19">
      <c r="A68" s="25">
        <f>COUNT($A$1:A67)+1</f>
        <v>53</v>
      </c>
      <c r="B68" s="26" t="s">
        <v>85</v>
      </c>
      <c r="C68" s="32" t="s">
        <v>132</v>
      </c>
      <c r="D68" s="49"/>
      <c r="E68" s="32" t="s">
        <v>136</v>
      </c>
      <c r="F68" s="26" t="s">
        <v>28</v>
      </c>
      <c r="G68" s="33">
        <v>800</v>
      </c>
      <c r="H68" s="33">
        <v>600</v>
      </c>
      <c r="I68" s="45">
        <f>H68/G68</f>
        <v>0.75</v>
      </c>
      <c r="J68" s="46">
        <v>0.2</v>
      </c>
      <c r="K68" s="35">
        <v>120</v>
      </c>
      <c r="L68" s="48"/>
      <c r="M68" s="49" t="s">
        <v>137</v>
      </c>
      <c r="N68" s="49" t="s">
        <v>138</v>
      </c>
      <c r="O68" s="33">
        <v>120</v>
      </c>
      <c r="P68" s="33"/>
      <c r="Q68" s="33">
        <v>40</v>
      </c>
      <c r="R68" s="50" t="s">
        <v>29</v>
      </c>
      <c r="S68" s="32" t="s">
        <v>63</v>
      </c>
    </row>
    <row r="69" s="3" customFormat="1" ht="25" customHeight="1" spans="1:19">
      <c r="A69" s="25">
        <f>COUNT($A$1:A68)+1</f>
        <v>54</v>
      </c>
      <c r="B69" s="26" t="s">
        <v>85</v>
      </c>
      <c r="C69" s="32" t="s">
        <v>132</v>
      </c>
      <c r="D69" s="32" t="s">
        <v>139</v>
      </c>
      <c r="E69" s="32" t="s">
        <v>140</v>
      </c>
      <c r="F69" s="26" t="s">
        <v>28</v>
      </c>
      <c r="G69" s="25">
        <v>1800</v>
      </c>
      <c r="H69" s="25">
        <v>990</v>
      </c>
      <c r="I69" s="45">
        <f>H69/G69</f>
        <v>0.55</v>
      </c>
      <c r="J69" s="46">
        <v>0.2</v>
      </c>
      <c r="K69" s="35">
        <v>198</v>
      </c>
      <c r="L69" s="48"/>
      <c r="M69" s="49" t="s">
        <v>113</v>
      </c>
      <c r="N69" s="49" t="s">
        <v>119</v>
      </c>
      <c r="O69" s="33">
        <v>198</v>
      </c>
      <c r="P69" s="33">
        <v>112</v>
      </c>
      <c r="Q69" s="33">
        <v>8</v>
      </c>
      <c r="R69" s="50" t="s">
        <v>29</v>
      </c>
      <c r="S69" s="49"/>
    </row>
    <row r="70" s="3" customFormat="1" ht="25" customHeight="1" spans="1:19">
      <c r="A70" s="25">
        <f>COUNT($A$1:A69)+1</f>
        <v>55</v>
      </c>
      <c r="B70" s="26" t="s">
        <v>85</v>
      </c>
      <c r="C70" s="32" t="s">
        <v>132</v>
      </c>
      <c r="D70" s="32" t="s">
        <v>133</v>
      </c>
      <c r="E70" s="32" t="s">
        <v>141</v>
      </c>
      <c r="F70" s="26" t="s">
        <v>28</v>
      </c>
      <c r="G70" s="33">
        <v>1810</v>
      </c>
      <c r="H70" s="33">
        <v>1500</v>
      </c>
      <c r="I70" s="45">
        <f>H70/G70</f>
        <v>0.828729281767956</v>
      </c>
      <c r="J70" s="46">
        <v>0.2</v>
      </c>
      <c r="K70" s="35">
        <v>300</v>
      </c>
      <c r="L70" s="48"/>
      <c r="M70" s="49" t="s">
        <v>111</v>
      </c>
      <c r="N70" s="49" t="s">
        <v>142</v>
      </c>
      <c r="O70" s="33">
        <v>300</v>
      </c>
      <c r="P70" s="33">
        <v>168</v>
      </c>
      <c r="Q70" s="33">
        <v>122</v>
      </c>
      <c r="R70" s="50" t="s">
        <v>29</v>
      </c>
      <c r="S70" s="49"/>
    </row>
    <row r="71" s="3" customFormat="1" ht="25" customHeight="1" spans="1:19">
      <c r="A71" s="25">
        <f>COUNT($A$1:A70)+1</f>
        <v>56</v>
      </c>
      <c r="B71" s="26" t="s">
        <v>85</v>
      </c>
      <c r="C71" s="32" t="s">
        <v>132</v>
      </c>
      <c r="D71" s="32" t="s">
        <v>139</v>
      </c>
      <c r="E71" s="32" t="s">
        <v>143</v>
      </c>
      <c r="F71" s="26" t="s">
        <v>28</v>
      </c>
      <c r="G71" s="33">
        <v>220</v>
      </c>
      <c r="H71" s="33">
        <v>150</v>
      </c>
      <c r="I71" s="45">
        <f>H71/G71</f>
        <v>0.681818181818182</v>
      </c>
      <c r="J71" s="46">
        <v>0.2</v>
      </c>
      <c r="K71" s="35">
        <v>30</v>
      </c>
      <c r="L71" s="48"/>
      <c r="M71" s="49" t="s">
        <v>108</v>
      </c>
      <c r="N71" s="49" t="s">
        <v>144</v>
      </c>
      <c r="O71" s="33">
        <v>30</v>
      </c>
      <c r="P71" s="33"/>
      <c r="Q71" s="33">
        <v>20</v>
      </c>
      <c r="R71" s="50" t="s">
        <v>29</v>
      </c>
      <c r="S71" s="32" t="s">
        <v>63</v>
      </c>
    </row>
    <row r="72" s="3" customFormat="1" ht="25" customHeight="1" spans="1:19">
      <c r="A72" s="23"/>
      <c r="B72" s="23"/>
      <c r="C72" s="31" t="s">
        <v>145</v>
      </c>
      <c r="D72" s="31"/>
      <c r="E72" s="31"/>
      <c r="F72" s="23"/>
      <c r="G72" s="34">
        <f>G73</f>
        <v>327.6</v>
      </c>
      <c r="H72" s="34">
        <f t="shared" ref="H72:Q72" si="14">H73</f>
        <v>304.67</v>
      </c>
      <c r="I72" s="47">
        <f>H72/G72</f>
        <v>0.930006105006105</v>
      </c>
      <c r="J72" s="34"/>
      <c r="K72" s="34">
        <f t="shared" si="14"/>
        <v>61</v>
      </c>
      <c r="L72" s="34">
        <f t="shared" si="14"/>
        <v>0</v>
      </c>
      <c r="M72" s="34">
        <f t="shared" si="14"/>
        <v>0</v>
      </c>
      <c r="N72" s="34">
        <f t="shared" si="14"/>
        <v>0</v>
      </c>
      <c r="O72" s="34">
        <f t="shared" si="14"/>
        <v>61</v>
      </c>
      <c r="P72" s="34">
        <f t="shared" si="14"/>
        <v>21</v>
      </c>
      <c r="Q72" s="34">
        <f t="shared" si="14"/>
        <v>29</v>
      </c>
      <c r="R72" s="50"/>
      <c r="S72" s="31"/>
    </row>
    <row r="73" s="3" customFormat="1" ht="25" customHeight="1" spans="1:19">
      <c r="A73" s="25">
        <f>COUNT($A$1:A71)+1</f>
        <v>57</v>
      </c>
      <c r="B73" s="26" t="s">
        <v>85</v>
      </c>
      <c r="C73" s="32" t="s">
        <v>145</v>
      </c>
      <c r="D73" s="32" t="s">
        <v>146</v>
      </c>
      <c r="E73" s="32" t="s">
        <v>146</v>
      </c>
      <c r="F73" s="26" t="s">
        <v>49</v>
      </c>
      <c r="G73" s="33">
        <v>327.6</v>
      </c>
      <c r="H73" s="33">
        <v>304.67</v>
      </c>
      <c r="I73" s="45">
        <f>H73/G73</f>
        <v>0.930006105006105</v>
      </c>
      <c r="J73" s="46">
        <v>0.2</v>
      </c>
      <c r="K73" s="35">
        <v>61</v>
      </c>
      <c r="L73" s="48"/>
      <c r="M73" s="49"/>
      <c r="N73" s="49"/>
      <c r="O73" s="33">
        <v>61</v>
      </c>
      <c r="P73" s="33">
        <v>21</v>
      </c>
      <c r="Q73" s="33">
        <v>29</v>
      </c>
      <c r="R73" s="50" t="s">
        <v>50</v>
      </c>
      <c r="S73" s="49"/>
    </row>
    <row r="74" s="2" customFormat="1" ht="25" customHeight="1" spans="1:19">
      <c r="A74" s="28" t="s">
        <v>147</v>
      </c>
      <c r="B74" s="53" t="s">
        <v>148</v>
      </c>
      <c r="C74" s="54"/>
      <c r="D74" s="54"/>
      <c r="E74" s="54"/>
      <c r="F74" s="54"/>
      <c r="G74" s="17">
        <f>G75</f>
        <v>2500</v>
      </c>
      <c r="H74" s="17">
        <f t="shared" ref="H74:Q74" si="15">H75</f>
        <v>1700</v>
      </c>
      <c r="I74" s="47">
        <f>H74/G74</f>
        <v>0.68</v>
      </c>
      <c r="J74" s="17"/>
      <c r="K74" s="17">
        <f t="shared" si="15"/>
        <v>340</v>
      </c>
      <c r="L74" s="17">
        <f t="shared" si="15"/>
        <v>0</v>
      </c>
      <c r="M74" s="17">
        <f t="shared" si="15"/>
        <v>12</v>
      </c>
      <c r="N74" s="17">
        <f t="shared" si="15"/>
        <v>8500</v>
      </c>
      <c r="O74" s="17">
        <f t="shared" si="15"/>
        <v>340</v>
      </c>
      <c r="P74" s="17">
        <f t="shared" si="15"/>
        <v>120.4</v>
      </c>
      <c r="Q74" s="17">
        <f t="shared" si="15"/>
        <v>68</v>
      </c>
      <c r="R74" s="19"/>
      <c r="S74" s="18"/>
    </row>
    <row r="75" s="2" customFormat="1" ht="25" customHeight="1" spans="1:19">
      <c r="A75" s="22"/>
      <c r="B75" s="55"/>
      <c r="C75" s="55" t="s">
        <v>149</v>
      </c>
      <c r="D75" s="55"/>
      <c r="E75" s="55"/>
      <c r="F75" s="55"/>
      <c r="G75" s="22">
        <f>G76+G77</f>
        <v>2500</v>
      </c>
      <c r="H75" s="22">
        <f t="shared" ref="H75:Q75" si="16">H76+H77</f>
        <v>1700</v>
      </c>
      <c r="I75" s="47">
        <f>H75/G75</f>
        <v>0.68</v>
      </c>
      <c r="J75" s="22"/>
      <c r="K75" s="22">
        <f t="shared" si="16"/>
        <v>340</v>
      </c>
      <c r="L75" s="22">
        <f t="shared" si="16"/>
        <v>0</v>
      </c>
      <c r="M75" s="22">
        <f t="shared" si="16"/>
        <v>12</v>
      </c>
      <c r="N75" s="22">
        <f t="shared" si="16"/>
        <v>8500</v>
      </c>
      <c r="O75" s="22">
        <f t="shared" si="16"/>
        <v>340</v>
      </c>
      <c r="P75" s="22">
        <f t="shared" si="16"/>
        <v>120.4</v>
      </c>
      <c r="Q75" s="22">
        <f t="shared" si="16"/>
        <v>68</v>
      </c>
      <c r="R75" s="19"/>
      <c r="S75" s="23"/>
    </row>
    <row r="76" s="3" customFormat="1" ht="25" customHeight="1" spans="1:19">
      <c r="A76" s="56">
        <v>61</v>
      </c>
      <c r="B76" s="26" t="s">
        <v>150</v>
      </c>
      <c r="C76" s="57" t="s">
        <v>149</v>
      </c>
      <c r="D76" s="58" t="s">
        <v>151</v>
      </c>
      <c r="E76" s="58" t="s">
        <v>152</v>
      </c>
      <c r="F76" s="26" t="s">
        <v>28</v>
      </c>
      <c r="G76" s="56">
        <v>1500</v>
      </c>
      <c r="H76" s="56">
        <v>1000</v>
      </c>
      <c r="I76" s="45">
        <f>H76/G76</f>
        <v>0.666666666666667</v>
      </c>
      <c r="J76" s="61">
        <v>0.2</v>
      </c>
      <c r="K76" s="35">
        <v>200</v>
      </c>
      <c r="L76" s="56"/>
      <c r="M76" s="56">
        <v>4</v>
      </c>
      <c r="N76" s="56">
        <v>3000</v>
      </c>
      <c r="O76" s="33">
        <v>200</v>
      </c>
      <c r="P76" s="35">
        <v>42</v>
      </c>
      <c r="Q76" s="35">
        <v>56</v>
      </c>
      <c r="R76" s="50" t="s">
        <v>29</v>
      </c>
      <c r="S76" s="25"/>
    </row>
    <row r="77" s="3" customFormat="1" ht="25" customHeight="1" spans="1:19">
      <c r="A77" s="56">
        <v>62</v>
      </c>
      <c r="B77" s="26" t="s">
        <v>150</v>
      </c>
      <c r="C77" s="57" t="s">
        <v>149</v>
      </c>
      <c r="D77" s="58" t="s">
        <v>30</v>
      </c>
      <c r="E77" s="58" t="s">
        <v>153</v>
      </c>
      <c r="F77" s="26" t="s">
        <v>28</v>
      </c>
      <c r="G77" s="56">
        <v>1000</v>
      </c>
      <c r="H77" s="56">
        <v>700</v>
      </c>
      <c r="I77" s="45">
        <f>H77/G77</f>
        <v>0.7</v>
      </c>
      <c r="J77" s="46">
        <v>0.2</v>
      </c>
      <c r="K77" s="35">
        <v>140</v>
      </c>
      <c r="L77" s="45"/>
      <c r="M77" s="56">
        <v>8</v>
      </c>
      <c r="N77" s="56">
        <v>5500</v>
      </c>
      <c r="O77" s="33">
        <v>140</v>
      </c>
      <c r="P77" s="33">
        <v>78.4</v>
      </c>
      <c r="Q77" s="33">
        <v>12</v>
      </c>
      <c r="R77" s="50" t="s">
        <v>29</v>
      </c>
      <c r="S77" s="25"/>
    </row>
    <row r="78" s="2" customFormat="1" ht="25" customHeight="1" spans="1:19">
      <c r="A78" s="28" t="s">
        <v>154</v>
      </c>
      <c r="B78" s="28" t="s">
        <v>155</v>
      </c>
      <c r="C78" s="17"/>
      <c r="D78" s="18"/>
      <c r="E78" s="18"/>
      <c r="F78" s="18"/>
      <c r="G78" s="17">
        <f>G79</f>
        <v>5100</v>
      </c>
      <c r="H78" s="17">
        <f t="shared" ref="H78:Q78" si="17">H79</f>
        <v>3200</v>
      </c>
      <c r="I78" s="47">
        <f>H78/G78</f>
        <v>0.627450980392157</v>
      </c>
      <c r="J78" s="17"/>
      <c r="K78" s="17">
        <f t="shared" si="17"/>
        <v>640</v>
      </c>
      <c r="L78" s="17">
        <f t="shared" si="17"/>
        <v>0</v>
      </c>
      <c r="M78" s="17">
        <f t="shared" si="17"/>
        <v>19</v>
      </c>
      <c r="N78" s="17">
        <f t="shared" si="17"/>
        <v>13400</v>
      </c>
      <c r="O78" s="17">
        <f t="shared" si="17"/>
        <v>640</v>
      </c>
      <c r="P78" s="17">
        <f t="shared" si="17"/>
        <v>294</v>
      </c>
      <c r="Q78" s="17">
        <f t="shared" si="17"/>
        <v>326</v>
      </c>
      <c r="R78" s="19"/>
      <c r="S78" s="18"/>
    </row>
    <row r="79" s="2" customFormat="1" ht="25" customHeight="1" spans="1:19">
      <c r="A79" s="22"/>
      <c r="B79" s="22"/>
      <c r="C79" s="22" t="s">
        <v>156</v>
      </c>
      <c r="D79" s="23"/>
      <c r="E79" s="23"/>
      <c r="F79" s="23"/>
      <c r="G79" s="22">
        <f>G80+G81</f>
        <v>5100</v>
      </c>
      <c r="H79" s="22">
        <f t="shared" ref="H79:Q79" si="18">H80+H81</f>
        <v>3200</v>
      </c>
      <c r="I79" s="47">
        <f>H79/G79</f>
        <v>0.627450980392157</v>
      </c>
      <c r="J79" s="22"/>
      <c r="K79" s="22">
        <f t="shared" si="18"/>
        <v>640</v>
      </c>
      <c r="L79" s="22">
        <f t="shared" si="18"/>
        <v>0</v>
      </c>
      <c r="M79" s="22">
        <f t="shared" si="18"/>
        <v>19</v>
      </c>
      <c r="N79" s="22">
        <f t="shared" si="18"/>
        <v>13400</v>
      </c>
      <c r="O79" s="22">
        <f t="shared" si="18"/>
        <v>640</v>
      </c>
      <c r="P79" s="22">
        <f t="shared" si="18"/>
        <v>294</v>
      </c>
      <c r="Q79" s="22">
        <f t="shared" si="18"/>
        <v>326</v>
      </c>
      <c r="R79" s="19"/>
      <c r="S79" s="23"/>
    </row>
    <row r="80" s="3" customFormat="1" ht="25" customHeight="1" spans="1:19">
      <c r="A80" s="25">
        <v>63</v>
      </c>
      <c r="B80" s="59" t="s">
        <v>157</v>
      </c>
      <c r="C80" s="59" t="s">
        <v>156</v>
      </c>
      <c r="D80" s="26" t="s">
        <v>158</v>
      </c>
      <c r="E80" s="26" t="s">
        <v>159</v>
      </c>
      <c r="F80" s="26" t="s">
        <v>28</v>
      </c>
      <c r="G80" s="56">
        <v>2800</v>
      </c>
      <c r="H80" s="56">
        <v>1800</v>
      </c>
      <c r="I80" s="45">
        <f>H80/G80</f>
        <v>0.642857142857143</v>
      </c>
      <c r="J80" s="46">
        <v>0.2</v>
      </c>
      <c r="K80" s="35">
        <v>360</v>
      </c>
      <c r="L80" s="45"/>
      <c r="M80" s="56">
        <v>10</v>
      </c>
      <c r="N80" s="56">
        <v>7600</v>
      </c>
      <c r="O80" s="33">
        <v>360</v>
      </c>
      <c r="P80" s="33">
        <v>210</v>
      </c>
      <c r="Q80" s="33">
        <v>140</v>
      </c>
      <c r="R80" s="50" t="s">
        <v>29</v>
      </c>
      <c r="S80" s="25"/>
    </row>
    <row r="81" s="3" customFormat="1" ht="25" customHeight="1" spans="1:19">
      <c r="A81" s="25">
        <v>64</v>
      </c>
      <c r="B81" s="59" t="s">
        <v>157</v>
      </c>
      <c r="C81" s="59" t="s">
        <v>156</v>
      </c>
      <c r="D81" s="26" t="s">
        <v>158</v>
      </c>
      <c r="E81" s="26" t="s">
        <v>160</v>
      </c>
      <c r="F81" s="26" t="s">
        <v>28</v>
      </c>
      <c r="G81" s="56">
        <v>2300</v>
      </c>
      <c r="H81" s="56">
        <v>1400</v>
      </c>
      <c r="I81" s="45">
        <f>H81/G81</f>
        <v>0.608695652173913</v>
      </c>
      <c r="J81" s="46">
        <v>0.2</v>
      </c>
      <c r="K81" s="35">
        <v>280</v>
      </c>
      <c r="L81" s="45"/>
      <c r="M81" s="56">
        <v>9</v>
      </c>
      <c r="N81" s="56">
        <v>5800</v>
      </c>
      <c r="O81" s="33">
        <v>280</v>
      </c>
      <c r="P81" s="33">
        <v>84</v>
      </c>
      <c r="Q81" s="33">
        <v>186</v>
      </c>
      <c r="R81" s="50" t="s">
        <v>29</v>
      </c>
      <c r="S81" s="25"/>
    </row>
    <row r="82" s="2" customFormat="1" ht="25" customHeight="1" spans="1:19">
      <c r="A82" s="28" t="s">
        <v>161</v>
      </c>
      <c r="B82" s="28" t="s">
        <v>162</v>
      </c>
      <c r="C82" s="17"/>
      <c r="D82" s="18"/>
      <c r="E82" s="18"/>
      <c r="F82" s="18"/>
      <c r="G82" s="17">
        <f>G83</f>
        <v>2360</v>
      </c>
      <c r="H82" s="17">
        <f t="shared" ref="H82:Q82" si="19">H83</f>
        <v>1520</v>
      </c>
      <c r="I82" s="47">
        <f>H82/G82</f>
        <v>0.644067796610169</v>
      </c>
      <c r="J82" s="17"/>
      <c r="K82" s="17">
        <f t="shared" si="19"/>
        <v>304</v>
      </c>
      <c r="L82" s="17">
        <f t="shared" si="19"/>
        <v>0</v>
      </c>
      <c r="M82" s="17">
        <f t="shared" si="19"/>
        <v>6</v>
      </c>
      <c r="N82" s="17">
        <f t="shared" si="19"/>
        <v>5200</v>
      </c>
      <c r="O82" s="17">
        <f t="shared" si="19"/>
        <v>304</v>
      </c>
      <c r="P82" s="17">
        <f t="shared" si="19"/>
        <v>210</v>
      </c>
      <c r="Q82" s="17">
        <f t="shared" si="19"/>
        <v>80</v>
      </c>
      <c r="R82" s="19"/>
      <c r="S82" s="18"/>
    </row>
    <row r="83" s="2" customFormat="1" ht="25" customHeight="1" spans="1:19">
      <c r="A83" s="22"/>
      <c r="B83" s="22"/>
      <c r="C83" s="22" t="s">
        <v>163</v>
      </c>
      <c r="D83" s="23"/>
      <c r="E83" s="23"/>
      <c r="F83" s="23"/>
      <c r="G83" s="22">
        <f>G84</f>
        <v>2360</v>
      </c>
      <c r="H83" s="22">
        <f t="shared" ref="H83:Q83" si="20">H84</f>
        <v>1520</v>
      </c>
      <c r="I83" s="47">
        <f>H83/G83</f>
        <v>0.644067796610169</v>
      </c>
      <c r="J83" s="22">
        <f t="shared" si="20"/>
        <v>0.2</v>
      </c>
      <c r="K83" s="22">
        <f t="shared" si="20"/>
        <v>304</v>
      </c>
      <c r="L83" s="22">
        <f t="shared" si="20"/>
        <v>0</v>
      </c>
      <c r="M83" s="22">
        <f t="shared" si="20"/>
        <v>6</v>
      </c>
      <c r="N83" s="22">
        <f t="shared" si="20"/>
        <v>5200</v>
      </c>
      <c r="O83" s="22">
        <f t="shared" si="20"/>
        <v>304</v>
      </c>
      <c r="P83" s="22">
        <f t="shared" si="20"/>
        <v>210</v>
      </c>
      <c r="Q83" s="22">
        <f t="shared" si="20"/>
        <v>80</v>
      </c>
      <c r="R83" s="19"/>
      <c r="S83" s="23"/>
    </row>
    <row r="84" s="3" customFormat="1" ht="25" customHeight="1" spans="1:19">
      <c r="A84" s="25">
        <v>65</v>
      </c>
      <c r="B84" s="59" t="s">
        <v>162</v>
      </c>
      <c r="C84" s="59" t="s">
        <v>163</v>
      </c>
      <c r="D84" s="26" t="s">
        <v>164</v>
      </c>
      <c r="E84" s="26" t="s">
        <v>165</v>
      </c>
      <c r="F84" s="26" t="s">
        <v>28</v>
      </c>
      <c r="G84" s="60">
        <v>2360</v>
      </c>
      <c r="H84" s="60">
        <v>1520</v>
      </c>
      <c r="I84" s="45">
        <f>H84/G84</f>
        <v>0.644067796610169</v>
      </c>
      <c r="J84" s="46">
        <v>0.2</v>
      </c>
      <c r="K84" s="35">
        <v>304</v>
      </c>
      <c r="L84" s="45"/>
      <c r="M84" s="56">
        <v>6</v>
      </c>
      <c r="N84" s="56">
        <v>5200</v>
      </c>
      <c r="O84" s="33">
        <v>304</v>
      </c>
      <c r="P84" s="33">
        <v>210</v>
      </c>
      <c r="Q84" s="33">
        <v>80</v>
      </c>
      <c r="R84" s="50" t="s">
        <v>29</v>
      </c>
      <c r="S84" s="25"/>
    </row>
    <row r="85" s="5" customFormat="1" spans="11:17">
      <c r="K85" s="10"/>
      <c r="O85" s="10"/>
      <c r="P85" s="10"/>
      <c r="Q85" s="10"/>
    </row>
    <row r="86" s="5" customFormat="1" spans="11:17">
      <c r="K86" s="10"/>
      <c r="O86" s="10"/>
      <c r="P86" s="10"/>
      <c r="Q86" s="10"/>
    </row>
    <row r="87" s="5" customFormat="1" spans="11:17">
      <c r="K87" s="10"/>
      <c r="O87" s="10"/>
      <c r="P87" s="10"/>
      <c r="Q87" s="10"/>
    </row>
    <row r="88" s="5" customFormat="1" spans="11:17">
      <c r="K88" s="10"/>
      <c r="O88" s="10"/>
      <c r="P88" s="10"/>
      <c r="Q88" s="10"/>
    </row>
    <row r="89" s="5" customFormat="1" spans="11:17">
      <c r="K89" s="10"/>
      <c r="O89" s="10"/>
      <c r="P89" s="10"/>
      <c r="Q89" s="10"/>
    </row>
    <row r="90" s="5" customFormat="1" spans="11:17">
      <c r="K90" s="10"/>
      <c r="O90" s="10"/>
      <c r="P90" s="10"/>
      <c r="Q90" s="10"/>
    </row>
    <row r="91" s="5" customFormat="1" spans="11:17">
      <c r="K91" s="10"/>
      <c r="O91" s="10"/>
      <c r="P91" s="10"/>
      <c r="Q91" s="10"/>
    </row>
    <row r="92" s="5" customFormat="1" spans="11:17">
      <c r="K92" s="10"/>
      <c r="O92" s="10"/>
      <c r="P92" s="10"/>
      <c r="Q92" s="10"/>
    </row>
    <row r="93" s="5" customFormat="1" spans="11:17">
      <c r="K93" s="10"/>
      <c r="O93" s="10"/>
      <c r="P93" s="10"/>
      <c r="Q93" s="10"/>
    </row>
    <row r="94" s="5" customFormat="1" spans="11:17">
      <c r="K94" s="10"/>
      <c r="O94" s="10"/>
      <c r="P94" s="10"/>
      <c r="Q94" s="10"/>
    </row>
    <row r="95" s="5" customFormat="1" spans="11:17">
      <c r="K95" s="10"/>
      <c r="O95" s="10"/>
      <c r="P95" s="10"/>
      <c r="Q95" s="10"/>
    </row>
    <row r="96" s="5" customFormat="1" spans="11:17">
      <c r="K96" s="10"/>
      <c r="O96" s="10"/>
      <c r="P96" s="10"/>
      <c r="Q96" s="10"/>
    </row>
    <row r="97" s="5" customFormat="1" spans="11:17">
      <c r="K97" s="10"/>
      <c r="O97" s="10"/>
      <c r="P97" s="10"/>
      <c r="Q97" s="10"/>
    </row>
    <row r="98" s="5" customFormat="1" spans="11:17">
      <c r="K98" s="10"/>
      <c r="O98" s="10"/>
      <c r="P98" s="10"/>
      <c r="Q98" s="10"/>
    </row>
    <row r="99" s="5" customFormat="1" spans="11:17">
      <c r="K99" s="10"/>
      <c r="O99" s="10"/>
      <c r="P99" s="10"/>
      <c r="Q99" s="10"/>
    </row>
    <row r="100" s="5" customFormat="1" spans="11:17">
      <c r="K100" s="10"/>
      <c r="O100" s="10"/>
      <c r="P100" s="10"/>
      <c r="Q100" s="10"/>
    </row>
  </sheetData>
  <autoFilter ref="A3:S84">
    <extLst/>
  </autoFilter>
  <mergeCells count="7">
    <mergeCell ref="A2:S2"/>
    <mergeCell ref="A4:C4"/>
    <mergeCell ref="B5:C5"/>
    <mergeCell ref="B37:C37"/>
    <mergeCell ref="B74:C74"/>
    <mergeCell ref="B78:C78"/>
    <mergeCell ref="B82:C82"/>
  </mergeCells>
  <pageMargins left="0.751388888888889" right="0.751388888888889" top="1" bottom="1" header="0.5" footer="0.5"/>
  <pageSetup paperSize="9" scale="5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llllyyyyffff</dc:creator>
  <cp:lastModifiedBy>Lenovo-ctw</cp:lastModifiedBy>
  <dcterms:created xsi:type="dcterms:W3CDTF">2015-06-05T18:19:00Z</dcterms:created>
  <dcterms:modified xsi:type="dcterms:W3CDTF">2021-09-09T02:32:54Z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6E30960E97C54DBDB0934EFFE79EFAD6</vt:lpwstr>
  </property>
</Properties>
</file>